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前月" sheetId="2" r:id="rId1"/>
    <sheet name="当月" sheetId="1" r:id="rId2"/>
  </sheets>
  <externalReferences>
    <externalReference r:id="rId3"/>
  </externalReferences>
  <definedNames>
    <definedName name="_xlnm.Print_Area" localSheetId="0">前月!$A$1:$R$47</definedName>
    <definedName name="_xlnm.Print_Area" localSheetId="1">当月!$A$1:$R$54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Y8" i="1"/>
  <c r="Y6" i="1"/>
  <c r="Y5" i="1"/>
  <c r="B51" i="2"/>
  <c r="X5" i="2"/>
  <c r="X6" i="2"/>
  <c r="B52" i="2" s="1"/>
  <c r="T7" i="2"/>
  <c r="U7" i="2"/>
  <c r="X7" i="2"/>
  <c r="T8" i="2"/>
  <c r="U9" i="2"/>
  <c r="U10" i="2"/>
  <c r="U11" i="2"/>
  <c r="U13" i="2"/>
  <c r="T14" i="2"/>
  <c r="U14" i="2"/>
  <c r="U15" i="2"/>
  <c r="U16" i="2"/>
  <c r="U17" i="2"/>
  <c r="T20" i="2"/>
  <c r="S20" i="2" s="1"/>
  <c r="U20" i="2"/>
  <c r="U21" i="2"/>
  <c r="U22" i="2"/>
  <c r="U23" i="2"/>
  <c r="U25" i="2"/>
  <c r="T26" i="2"/>
  <c r="U26" i="2"/>
  <c r="U27" i="2"/>
  <c r="U28" i="2"/>
  <c r="U29" i="2"/>
  <c r="U31" i="2"/>
  <c r="T32" i="2"/>
  <c r="S32" i="2" s="1"/>
  <c r="U32" i="2"/>
  <c r="U33" i="2"/>
  <c r="T34" i="2"/>
  <c r="U34" i="2"/>
  <c r="U35" i="2"/>
  <c r="T37" i="2"/>
  <c r="U37" i="2"/>
  <c r="U39" i="2"/>
  <c r="U40" i="2"/>
  <c r="T41" i="2"/>
  <c r="U41" i="2"/>
  <c r="U43" i="2"/>
  <c r="T44" i="2"/>
  <c r="U44" i="2"/>
  <c r="U45" i="2"/>
  <c r="S46" i="2"/>
  <c r="S47" i="2"/>
  <c r="D49" i="2"/>
  <c r="A50" i="2"/>
  <c r="B50" i="2"/>
  <c r="C50" i="2"/>
  <c r="D50" i="2"/>
  <c r="A51" i="2"/>
  <c r="A52" i="2"/>
  <c r="A53" i="2"/>
  <c r="B53" i="2"/>
  <c r="A54" i="2"/>
  <c r="S34" i="2" l="1"/>
  <c r="U30" i="2"/>
  <c r="S7" i="2"/>
  <c r="S41" i="2"/>
  <c r="S26" i="2"/>
  <c r="S44" i="2"/>
  <c r="U42" i="2"/>
  <c r="U19" i="2"/>
  <c r="U18" i="2" s="1"/>
  <c r="S37" i="2"/>
  <c r="T10" i="2"/>
  <c r="S10" i="2" s="1"/>
  <c r="U38" i="2"/>
  <c r="U36" i="2" s="1"/>
  <c r="T33" i="2"/>
  <c r="S33" i="2" s="1"/>
  <c r="T38" i="2"/>
  <c r="T31" i="2"/>
  <c r="X8" i="2"/>
  <c r="B54" i="2" s="1"/>
  <c r="U24" i="2"/>
  <c r="T21" i="2"/>
  <c r="S21" i="2" s="1"/>
  <c r="S14" i="2"/>
  <c r="U8" i="2"/>
  <c r="S8" i="2" s="1"/>
  <c r="T35" i="2"/>
  <c r="S35" i="2" s="1"/>
  <c r="T27" i="2"/>
  <c r="S27" i="2" s="1"/>
  <c r="U12" i="2"/>
  <c r="T9" i="2"/>
  <c r="S9" i="2" s="1"/>
  <c r="T45" i="2"/>
  <c r="S45" i="2" s="1"/>
  <c r="T43" i="2"/>
  <c r="T40" i="2"/>
  <c r="S40" i="2" s="1"/>
  <c r="T39" i="2"/>
  <c r="S39" i="2" s="1"/>
  <c r="T22" i="2"/>
  <c r="S22" i="2" s="1"/>
  <c r="T15" i="2"/>
  <c r="S15" i="2" s="1"/>
  <c r="T28" i="2"/>
  <c r="S28" i="2" s="1"/>
  <c r="T16" i="2"/>
  <c r="S16" i="2" s="1"/>
  <c r="T29" i="2"/>
  <c r="S29" i="2" s="1"/>
  <c r="T25" i="2"/>
  <c r="T23" i="2"/>
  <c r="S23" i="2" s="1"/>
  <c r="T19" i="2"/>
  <c r="T17" i="2"/>
  <c r="S17" i="2" s="1"/>
  <c r="T13" i="2"/>
  <c r="T11" i="2"/>
  <c r="S11" i="2" s="1"/>
  <c r="A54" i="1"/>
  <c r="A53" i="1"/>
  <c r="A52" i="1"/>
  <c r="A51" i="1"/>
  <c r="D50" i="1"/>
  <c r="C50" i="1"/>
  <c r="B50" i="1"/>
  <c r="A50" i="1"/>
  <c r="D49" i="1"/>
  <c r="S47" i="1"/>
  <c r="S46" i="1"/>
  <c r="U45" i="1"/>
  <c r="T45" i="1"/>
  <c r="U44" i="1"/>
  <c r="T44" i="1"/>
  <c r="U43" i="1"/>
  <c r="T43" i="1"/>
  <c r="U41" i="1"/>
  <c r="T41" i="1"/>
  <c r="U40" i="1"/>
  <c r="T40" i="1"/>
  <c r="U39" i="1"/>
  <c r="T39" i="1"/>
  <c r="U38" i="1"/>
  <c r="T38" i="1"/>
  <c r="U37" i="1"/>
  <c r="T37" i="1"/>
  <c r="U35" i="1"/>
  <c r="T35" i="1"/>
  <c r="U34" i="1"/>
  <c r="T34" i="1"/>
  <c r="U33" i="1"/>
  <c r="T33" i="1"/>
  <c r="U32" i="1"/>
  <c r="T32" i="1"/>
  <c r="U31" i="1"/>
  <c r="T31" i="1"/>
  <c r="U29" i="1"/>
  <c r="T29" i="1"/>
  <c r="U28" i="1"/>
  <c r="T28" i="1"/>
  <c r="U27" i="1"/>
  <c r="T27" i="1"/>
  <c r="U26" i="1"/>
  <c r="T26" i="1"/>
  <c r="U25" i="1"/>
  <c r="T25" i="1"/>
  <c r="U23" i="1"/>
  <c r="T23" i="1"/>
  <c r="U22" i="1"/>
  <c r="T22" i="1"/>
  <c r="U21" i="1"/>
  <c r="T21" i="1"/>
  <c r="U20" i="1"/>
  <c r="T20" i="1"/>
  <c r="U19" i="1"/>
  <c r="T19" i="1"/>
  <c r="U17" i="1"/>
  <c r="T17" i="1"/>
  <c r="U16" i="1"/>
  <c r="T16" i="1"/>
  <c r="U15" i="1"/>
  <c r="T15" i="1"/>
  <c r="U14" i="1"/>
  <c r="T14" i="1"/>
  <c r="U13" i="1"/>
  <c r="T13" i="1"/>
  <c r="U11" i="1"/>
  <c r="T11" i="1"/>
  <c r="U10" i="1"/>
  <c r="T10" i="1"/>
  <c r="U9" i="1"/>
  <c r="T9" i="1"/>
  <c r="U8" i="1"/>
  <c r="T8" i="1"/>
  <c r="U7" i="1"/>
  <c r="T7" i="1"/>
  <c r="S6" i="2" l="1"/>
  <c r="S38" i="2"/>
  <c r="S36" i="2" s="1"/>
  <c r="T12" i="2"/>
  <c r="S13" i="2"/>
  <c r="S12" i="2" s="1"/>
  <c r="T18" i="2"/>
  <c r="S19" i="2"/>
  <c r="S18" i="2" s="1"/>
  <c r="T24" i="2"/>
  <c r="S25" i="2"/>
  <c r="S24" i="2" s="1"/>
  <c r="T42" i="2"/>
  <c r="S43" i="2"/>
  <c r="S42" i="2" s="1"/>
  <c r="S31" i="2"/>
  <c r="S30" i="2" s="1"/>
  <c r="T30" i="2"/>
  <c r="U6" i="2"/>
  <c r="T6" i="2"/>
  <c r="T36" i="2"/>
  <c r="S27" i="1"/>
  <c r="S29" i="1"/>
  <c r="S32" i="1"/>
  <c r="Y7" i="1"/>
  <c r="T30" i="1"/>
  <c r="S35" i="1"/>
  <c r="S38" i="1"/>
  <c r="S40" i="1"/>
  <c r="S43" i="1"/>
  <c r="S37" i="1"/>
  <c r="S41" i="1"/>
  <c r="C52" i="1"/>
  <c r="S7" i="1"/>
  <c r="S15" i="1"/>
  <c r="S20" i="1"/>
  <c r="S11" i="1"/>
  <c r="S14" i="1"/>
  <c r="S16" i="1"/>
  <c r="S19" i="1"/>
  <c r="S23" i="1"/>
  <c r="S26" i="1"/>
  <c r="S28" i="1"/>
  <c r="U30" i="1"/>
  <c r="U42" i="1"/>
  <c r="U6" i="1"/>
  <c r="S13" i="1"/>
  <c r="S17" i="1"/>
  <c r="S25" i="1"/>
  <c r="S31" i="1"/>
  <c r="S39" i="1"/>
  <c r="S44" i="1"/>
  <c r="S8" i="1"/>
  <c r="S10" i="1"/>
  <c r="S21" i="1"/>
  <c r="U24" i="1"/>
  <c r="S34" i="1"/>
  <c r="T18" i="1"/>
  <c r="U18" i="1"/>
  <c r="T42" i="1"/>
  <c r="S9" i="1"/>
  <c r="U12" i="1"/>
  <c r="S22" i="1"/>
  <c r="U36" i="1"/>
  <c r="T12" i="1"/>
  <c r="T24" i="1"/>
  <c r="S33" i="1"/>
  <c r="T36" i="1"/>
  <c r="S45" i="1"/>
  <c r="T6" i="1"/>
  <c r="Y6" i="2" l="1"/>
  <c r="X6" i="1"/>
  <c r="B52" i="1" s="1"/>
  <c r="Y5" i="2"/>
  <c r="X5" i="1"/>
  <c r="Y7" i="2"/>
  <c r="X7" i="1"/>
  <c r="B53" i="1" s="1"/>
  <c r="Z6" i="1"/>
  <c r="D52" i="1" s="1"/>
  <c r="C53" i="1"/>
  <c r="S36" i="1"/>
  <c r="S24" i="1"/>
  <c r="S18" i="1"/>
  <c r="S12" i="1"/>
  <c r="S42" i="1"/>
  <c r="S6" i="1"/>
  <c r="S30" i="1"/>
  <c r="B54" i="1" l="1"/>
  <c r="B51" i="1"/>
  <c r="Z5" i="2"/>
  <c r="Y8" i="2"/>
  <c r="C54" i="2" s="1"/>
  <c r="C51" i="2"/>
  <c r="Z6" i="2"/>
  <c r="D52" i="2" s="1"/>
  <c r="C52" i="2"/>
  <c r="C53" i="2"/>
  <c r="Z7" i="2"/>
  <c r="D53" i="2" s="1"/>
  <c r="Z7" i="1"/>
  <c r="D53" i="1" s="1"/>
  <c r="Z5" i="1"/>
  <c r="C54" i="1"/>
  <c r="Z8" i="2" l="1"/>
  <c r="D54" i="2" s="1"/>
  <c r="D51" i="2"/>
  <c r="D51" i="1"/>
  <c r="Z8" i="1"/>
  <c r="D54" i="1" s="1"/>
</calcChain>
</file>

<file path=xl/sharedStrings.xml><?xml version="1.0" encoding="utf-8"?>
<sst xmlns="http://schemas.openxmlformats.org/spreadsheetml/2006/main" count="114" uniqueCount="54">
  <si>
    <t>＊＊　　年齢別　　人口報告書　　＊＊</t>
    <rPh sb="4" eb="6">
      <t>ネンレイ</t>
    </rPh>
    <rPh sb="6" eb="7">
      <t>ベツ</t>
    </rPh>
    <rPh sb="9" eb="11">
      <t>ジンコウ</t>
    </rPh>
    <rPh sb="11" eb="14">
      <t>ホウコクショ</t>
    </rPh>
    <phoneticPr fontId="3"/>
  </si>
  <si>
    <t>年齢</t>
    <rPh sb="0" eb="2">
      <t>ネンレイ</t>
    </rPh>
    <phoneticPr fontId="3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</si>
  <si>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</si>
  <si>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</si>
  <si>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</si>
  <si>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</si>
  <si>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</si>
  <si>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</si>
  <si>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前月</t>
    <rPh sb="0" eb="2">
      <t>ゼンゲツ</t>
    </rPh>
    <phoneticPr fontId="2"/>
  </si>
  <si>
    <t>当月</t>
    <rPh sb="0" eb="2">
      <t>トウゲツ</t>
    </rPh>
    <phoneticPr fontId="2"/>
  </si>
  <si>
    <t>前月比</t>
    <rPh sb="0" eb="3">
      <t>ゼンゲツヒ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</si>
  <si>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</si>
  <si>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</si>
  <si>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</si>
  <si>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</si>
  <si>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</si>
  <si>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</si>
  <si>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</si>
  <si>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</si>
  <si>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現在</t>
    <phoneticPr fontId="3"/>
  </si>
  <si>
    <t>年齢</t>
    <phoneticPr fontId="3"/>
  </si>
  <si>
    <t>総数　</t>
    <phoneticPr fontId="3"/>
  </si>
  <si>
    <t>男</t>
    <phoneticPr fontId="3"/>
  </si>
  <si>
    <t>女</t>
    <phoneticPr fontId="3"/>
  </si>
  <si>
    <t>Women</t>
    <phoneticPr fontId="3"/>
  </si>
  <si>
    <t>年齢　</t>
    <phoneticPr fontId="3"/>
  </si>
  <si>
    <t>総数</t>
    <phoneticPr fontId="3"/>
  </si>
  <si>
    <t>0- 4</t>
    <phoneticPr fontId="3"/>
  </si>
  <si>
    <t xml:space="preserve"> 5- 9</t>
    <phoneticPr fontId="3"/>
  </si>
  <si>
    <t xml:space="preserve"> 10- 14</t>
    <phoneticPr fontId="3"/>
  </si>
  <si>
    <t xml:space="preserve"> 15- 19</t>
    <phoneticPr fontId="3"/>
  </si>
  <si>
    <t xml:space="preserve"> 20- 24</t>
    <phoneticPr fontId="3"/>
  </si>
  <si>
    <t xml:space="preserve"> 25- 29</t>
    <phoneticPr fontId="3"/>
  </si>
  <si>
    <t xml:space="preserve"> 30- 34</t>
    <phoneticPr fontId="3"/>
  </si>
  <si>
    <t>総数</t>
    <phoneticPr fontId="3"/>
  </si>
  <si>
    <t xml:space="preserve"> 40- 44</t>
    <phoneticPr fontId="3"/>
  </si>
  <si>
    <t xml:space="preserve"> 75- 79</t>
    <phoneticPr fontId="3"/>
  </si>
  <si>
    <t xml:space="preserve"> 85- 89</t>
    <phoneticPr fontId="3"/>
  </si>
  <si>
    <t xml:space="preserve"> 55- 59</t>
    <phoneticPr fontId="3"/>
  </si>
  <si>
    <t xml:space="preserve"> 60- 64</t>
    <phoneticPr fontId="3"/>
  </si>
  <si>
    <t xml:space="preserve"> 35- 39</t>
    <phoneticPr fontId="3"/>
  </si>
  <si>
    <t xml:space="preserve"> 70- 74</t>
    <phoneticPr fontId="3"/>
  </si>
  <si>
    <t xml:space="preserve"> 45- 49</t>
    <phoneticPr fontId="3"/>
  </si>
  <si>
    <t xml:space="preserve"> 80- 84</t>
    <phoneticPr fontId="3"/>
  </si>
  <si>
    <t xml:space="preserve"> 50- 54</t>
    <phoneticPr fontId="3"/>
  </si>
  <si>
    <t xml:space="preserve"> 90- 94</t>
    <phoneticPr fontId="3"/>
  </si>
  <si>
    <t xml:space="preserve"> 95- 99</t>
    <phoneticPr fontId="3"/>
  </si>
  <si>
    <t>ｿﾚｲｼﾞｮｳ</t>
    <phoneticPr fontId="3"/>
  </si>
  <si>
    <t>ﾌｼｮｳ</t>
    <phoneticPr fontId="3"/>
  </si>
  <si>
    <t xml:space="preserve"> 65- 69</t>
    <phoneticPr fontId="3"/>
  </si>
  <si>
    <t xml:space="preserve"> 100-</t>
    <phoneticPr fontId="3"/>
  </si>
  <si>
    <t>ﾌｼｮｳ</t>
    <phoneticPr fontId="3"/>
  </si>
  <si>
    <t>令和元年11月１日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</si>
  <si>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令和元年12月１日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</si>
</sst>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9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0"/>
      <name val="Tahoma"/>
      <family val="2"/>
    </font>
    <font>
      <sz val="9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2" borderId="0" xfId="1" applyFill="1" applyBorder="1" applyAlignment="1" applyProtection="1">
      <alignment vertical="center"/>
      <protection locked="0"/>
    </xf>
    <xf numFmtId="0" fontId="1" fillId="0" borderId="2" xfId="1" applyNumberFormat="1" applyBorder="1">
      <alignment vertical="center"/>
    </xf>
    <xf numFmtId="0" fontId="1" fillId="0" borderId="2" xfId="1" applyBorder="1">
      <alignment vertical="center"/>
    </xf>
    <xf numFmtId="0" fontId="4" fillId="3" borderId="2" xfId="1" applyFont="1" applyFill="1" applyBorder="1">
      <alignment vertical="center"/>
    </xf>
    <xf numFmtId="0" fontId="4" fillId="4" borderId="2" xfId="1" applyFont="1" applyFill="1" applyBorder="1">
      <alignment vertical="center"/>
    </xf>
    <xf numFmtId="0" fontId="4" fillId="5" borderId="2" xfId="1" applyFont="1" applyFill="1" applyBorder="1">
      <alignment vertical="center"/>
    </xf>
    <xf numFmtId="0" fontId="1" fillId="0" borderId="2" xfId="1" applyNumberFormat="1" applyFill="1" applyBorder="1">
      <alignment vertical="center"/>
    </xf>
    <xf numFmtId="0" fontId="5" fillId="0" borderId="2" xfId="1" applyNumberFormat="1" applyFont="1" applyBorder="1">
      <alignment vertical="center"/>
    </xf>
    <xf numFmtId="0" fontId="6" fillId="0" borderId="2" xfId="1" applyFont="1" applyBorder="1">
      <alignment vertical="center"/>
    </xf>
    <xf numFmtId="0" fontId="6" fillId="3" borderId="2" xfId="1" applyFont="1" applyFill="1" applyBorder="1">
      <alignment vertical="center"/>
    </xf>
    <xf numFmtId="0" fontId="6" fillId="4" borderId="2" xfId="1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5" fillId="0" borderId="2" xfId="1" applyFont="1" applyBorder="1">
      <alignment vertical="center"/>
    </xf>
    <xf numFmtId="0" fontId="6" fillId="0" borderId="2" xfId="1" applyNumberFormat="1" applyFont="1" applyBorder="1">
      <alignment vertical="center"/>
    </xf>
    <xf numFmtId="0" fontId="6" fillId="0" borderId="2" xfId="1" applyNumberFormat="1" applyFont="1" applyFill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Protection="1">
      <alignment vertical="center"/>
      <protection locked="0"/>
    </xf>
    <xf numFmtId="0" fontId="6" fillId="4" borderId="2" xfId="1" applyFont="1" applyFill="1" applyBorder="1" applyProtection="1">
      <alignment vertical="center"/>
      <protection locked="0"/>
    </xf>
    <xf numFmtId="0" fontId="6" fillId="5" borderId="2" xfId="1" applyFont="1" applyFill="1" applyBorder="1" applyProtection="1">
      <alignment vertical="center"/>
      <protection locked="0"/>
    </xf>
    <xf numFmtId="0" fontId="6" fillId="0" borderId="2" xfId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58" fontId="1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1" applyFill="1" applyBorder="1" applyAlignment="1" applyProtection="1">
      <alignment horizontal="right" vertical="center"/>
      <protection locked="0"/>
    </xf>
    <xf numFmtId="0" fontId="6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4066;&#27665;&#29983;&#27963;&#37096;\&#24066;&#27665;&#35506;\&#20303;&#27665;&#35352;&#37682;&#20418;\&#26376;&#22577;&#12539;&#24180;&#22577;&#38306;&#20418;\&#26376;&#22577;\&#20844;&#38283;&#29992;&#20154;&#21475;&#32113;&#35336;&#36039;&#26009;(&#26368;&#26032;&#29256;&#65289;\HP&#25522;&#36617;&#20381;&#38972;\R1.6.1\&#24180;&#40802;&#21029;&#65288;&#65301;&#26376;1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"/>
      <sheetName val="当月"/>
    </sheetNames>
    <sheetDataSet>
      <sheetData sheetId="0">
        <row r="6">
          <cell r="B6">
            <v>3560</v>
          </cell>
          <cell r="I6">
            <v>6120</v>
          </cell>
          <cell r="P6">
            <v>4583</v>
          </cell>
        </row>
        <row r="12">
          <cell r="B12">
            <v>3200</v>
          </cell>
          <cell r="I12">
            <v>6441</v>
          </cell>
          <cell r="P12">
            <v>4168</v>
          </cell>
        </row>
        <row r="18">
          <cell r="B18">
            <v>2988</v>
          </cell>
          <cell r="I18">
            <v>6801</v>
          </cell>
          <cell r="P18">
            <v>3328</v>
          </cell>
        </row>
        <row r="24">
          <cell r="B24">
            <v>3241</v>
          </cell>
          <cell r="I24">
            <v>6377</v>
          </cell>
          <cell r="P24">
            <v>2140</v>
          </cell>
        </row>
        <row r="30">
          <cell r="B30">
            <v>4878</v>
          </cell>
          <cell r="I30">
            <v>4957</v>
          </cell>
          <cell r="P30">
            <v>947</v>
          </cell>
        </row>
        <row r="36">
          <cell r="B36">
            <v>5047</v>
          </cell>
          <cell r="I36">
            <v>4123</v>
          </cell>
          <cell r="P36">
            <v>238</v>
          </cell>
        </row>
        <row r="42">
          <cell r="B42">
            <v>5352</v>
          </cell>
          <cell r="I42">
            <v>4374</v>
          </cell>
          <cell r="P42">
            <v>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opLeftCell="A10" workbookViewId="0">
      <selection activeCell="P21" sqref="P21"/>
    </sheetView>
  </sheetViews>
  <sheetFormatPr defaultRowHeight="13.5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3" spans="1:26">
      <c r="O3" s="33" t="s">
        <v>52</v>
      </c>
      <c r="P3" s="34"/>
      <c r="Q3" s="34"/>
      <c r="R3" s="3" t="s">
        <v>19</v>
      </c>
      <c r="Z3" s="27" t="s">
        <v>12</v>
      </c>
    </row>
    <row r="4" spans="1:26" ht="15" customHeight="1">
      <c r="A4" s="4" t="s">
        <v>20</v>
      </c>
      <c r="B4" s="5" t="s">
        <v>21</v>
      </c>
      <c r="C4" s="5" t="s">
        <v>22</v>
      </c>
      <c r="D4" s="5" t="s">
        <v>23</v>
      </c>
      <c r="E4" s="6" t="s">
        <v>2</v>
      </c>
      <c r="F4" s="7" t="s">
        <v>3</v>
      </c>
      <c r="G4" s="8" t="s">
        <v>24</v>
      </c>
      <c r="H4" s="4" t="s">
        <v>25</v>
      </c>
      <c r="I4" s="4" t="s">
        <v>21</v>
      </c>
      <c r="J4" s="4" t="s">
        <v>22</v>
      </c>
      <c r="K4" s="4" t="s">
        <v>23</v>
      </c>
      <c r="L4" s="6" t="s">
        <v>2</v>
      </c>
      <c r="M4" s="7" t="s">
        <v>3</v>
      </c>
      <c r="N4" s="8" t="s">
        <v>24</v>
      </c>
      <c r="O4" s="9" t="s">
        <v>25</v>
      </c>
      <c r="P4" s="9" t="s">
        <v>34</v>
      </c>
      <c r="Q4" s="9" t="s">
        <v>22</v>
      </c>
      <c r="R4" s="9" t="s">
        <v>23</v>
      </c>
      <c r="S4" s="6" t="s">
        <v>13</v>
      </c>
      <c r="T4" s="7" t="s">
        <v>14</v>
      </c>
      <c r="U4" s="8" t="s">
        <v>15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>
      <c r="A5" s="10" t="s">
        <v>34</v>
      </c>
      <c r="B5" s="11">
        <v>83297</v>
      </c>
      <c r="C5" s="11">
        <v>40400</v>
      </c>
      <c r="D5" s="11">
        <v>42897</v>
      </c>
      <c r="E5" s="12">
        <v>3754744</v>
      </c>
      <c r="F5" s="13">
        <v>1766886</v>
      </c>
      <c r="G5" s="14">
        <v>1987858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5"/>
      <c r="T5" s="5"/>
      <c r="U5" s="5"/>
      <c r="W5" s="18" t="s">
        <v>16</v>
      </c>
      <c r="X5" s="15">
        <f>SUM([1]前月!B6+[1]前月!B12+[1]前月!B18)</f>
        <v>9748</v>
      </c>
      <c r="Y5" s="15">
        <f>SUM(B6+B12+B18)</f>
        <v>9845</v>
      </c>
      <c r="Z5" s="25">
        <f>Y5-X5</f>
        <v>97</v>
      </c>
    </row>
    <row r="6" spans="1:26" ht="15" customHeight="1">
      <c r="A6" s="16" t="s">
        <v>27</v>
      </c>
      <c r="B6" s="11">
        <v>3576</v>
      </c>
      <c r="C6" s="11">
        <v>1862</v>
      </c>
      <c r="D6" s="11">
        <v>1714</v>
      </c>
      <c r="E6" s="12">
        <v>7278</v>
      </c>
      <c r="F6" s="13">
        <v>3825</v>
      </c>
      <c r="G6" s="14">
        <v>3453</v>
      </c>
      <c r="H6" s="16" t="s">
        <v>40</v>
      </c>
      <c r="I6" s="17">
        <v>6092</v>
      </c>
      <c r="J6" s="17">
        <v>3015</v>
      </c>
      <c r="K6" s="17">
        <v>3077</v>
      </c>
      <c r="L6" s="12">
        <v>225005</v>
      </c>
      <c r="M6" s="13">
        <v>111790</v>
      </c>
      <c r="N6" s="14">
        <v>113215</v>
      </c>
      <c r="O6" s="16" t="s">
        <v>41</v>
      </c>
      <c r="P6" s="17">
        <v>4771</v>
      </c>
      <c r="Q6" s="17">
        <v>2243</v>
      </c>
      <c r="R6" s="17">
        <v>2528</v>
      </c>
      <c r="S6" s="12">
        <f>SUM(S7:S11)</f>
        <v>342382</v>
      </c>
      <c r="T6" s="13">
        <f>SUM(T7:T11)</f>
        <v>160871</v>
      </c>
      <c r="U6" s="14">
        <f>SUM(U7:U11)</f>
        <v>181511</v>
      </c>
      <c r="W6" s="18" t="s">
        <v>17</v>
      </c>
      <c r="X6" s="15">
        <f>SUM([1]前月!B24+[1]前月!B30+[1]前月!B36+[1]前月!B42+[1]前月!I6+[1]前月!I12+[1]前月!I18+[1]前月!I24+[1]前月!I30+[1]前月!I36)</f>
        <v>53337</v>
      </c>
      <c r="Y6" s="15">
        <f>SUM(B24+B30+B36+B42+I6+I12+I18+I24+I30+I36)</f>
        <v>53523</v>
      </c>
      <c r="Z6" s="25">
        <f t="shared" ref="Z6:Z7" si="0">Y6-X6</f>
        <v>186</v>
      </c>
    </row>
    <row r="7" spans="1:26" ht="15" customHeight="1">
      <c r="A7" s="31">
        <v>0</v>
      </c>
      <c r="B7" s="11">
        <v>690</v>
      </c>
      <c r="C7" s="19">
        <v>344</v>
      </c>
      <c r="D7" s="19">
        <v>346</v>
      </c>
      <c r="E7" s="12">
        <v>0</v>
      </c>
      <c r="F7" s="20">
        <v>0</v>
      </c>
      <c r="G7" s="21">
        <v>0</v>
      </c>
      <c r="H7" s="31">
        <v>35</v>
      </c>
      <c r="I7" s="17">
        <v>1198</v>
      </c>
      <c r="J7" s="19">
        <v>596</v>
      </c>
      <c r="K7" s="19">
        <v>602</v>
      </c>
      <c r="L7" s="12">
        <v>41475</v>
      </c>
      <c r="M7" s="20">
        <v>20825</v>
      </c>
      <c r="N7" s="21">
        <v>20650</v>
      </c>
      <c r="O7" s="22">
        <v>70</v>
      </c>
      <c r="P7" s="11">
        <v>1140</v>
      </c>
      <c r="Q7" s="19">
        <v>555</v>
      </c>
      <c r="R7" s="19">
        <v>585</v>
      </c>
      <c r="S7" s="12">
        <f>SUM(T7:U7)</f>
        <v>79800</v>
      </c>
      <c r="T7" s="20">
        <f>SUMPRODUCT(O7*Q7)</f>
        <v>38850</v>
      </c>
      <c r="U7" s="21">
        <f>SUMPRODUCT(O7*R7)</f>
        <v>40950</v>
      </c>
      <c r="W7" s="18" t="s">
        <v>18</v>
      </c>
      <c r="X7" s="15">
        <f>SUM([1]前月!I42+[1]前月!P6+[1]前月!P12+[1]前月!P18+[1]前月!P24+[1]前月!P30+[1]前月!P36+[1]前月!P42)</f>
        <v>19815</v>
      </c>
      <c r="Y7" s="15">
        <f>SUM(I42+P6+P12+P18+P24+P30+P36+P42)</f>
        <v>19929</v>
      </c>
      <c r="Z7" s="25">
        <f t="shared" si="0"/>
        <v>114</v>
      </c>
    </row>
    <row r="8" spans="1:26" ht="15" customHeight="1">
      <c r="A8" s="31">
        <v>1</v>
      </c>
      <c r="B8" s="11">
        <v>687</v>
      </c>
      <c r="C8" s="19">
        <v>354</v>
      </c>
      <c r="D8" s="19">
        <v>333</v>
      </c>
      <c r="E8" s="12">
        <v>720</v>
      </c>
      <c r="F8" s="20">
        <v>380</v>
      </c>
      <c r="G8" s="21">
        <v>340</v>
      </c>
      <c r="H8" s="31">
        <v>36</v>
      </c>
      <c r="I8" s="17">
        <v>1211</v>
      </c>
      <c r="J8" s="19">
        <v>597</v>
      </c>
      <c r="K8" s="19">
        <v>614</v>
      </c>
      <c r="L8" s="12">
        <v>43956</v>
      </c>
      <c r="M8" s="20">
        <v>21528</v>
      </c>
      <c r="N8" s="21">
        <v>22428</v>
      </c>
      <c r="O8" s="22">
        <v>71</v>
      </c>
      <c r="P8" s="11">
        <v>1076</v>
      </c>
      <c r="Q8" s="19">
        <v>523</v>
      </c>
      <c r="R8" s="19">
        <v>553</v>
      </c>
      <c r="S8" s="12">
        <f>SUM(T8:U8)</f>
        <v>76396</v>
      </c>
      <c r="T8" s="20">
        <f>SUMPRODUCT(O8*Q8)</f>
        <v>37133</v>
      </c>
      <c r="U8" s="21">
        <f>SUMPRODUCT(O8*R8)</f>
        <v>39263</v>
      </c>
      <c r="W8" s="18" t="s">
        <v>11</v>
      </c>
      <c r="X8" s="15">
        <f t="shared" ref="X8:Z8" si="1">SUM(X5:X7)</f>
        <v>82900</v>
      </c>
      <c r="Y8" s="15">
        <f t="shared" si="1"/>
        <v>83297</v>
      </c>
      <c r="Z8" s="15">
        <f t="shared" si="1"/>
        <v>397</v>
      </c>
    </row>
    <row r="9" spans="1:26" ht="15" customHeight="1">
      <c r="A9" s="31">
        <v>2</v>
      </c>
      <c r="B9" s="11">
        <v>743</v>
      </c>
      <c r="C9" s="19">
        <v>427</v>
      </c>
      <c r="D9" s="19">
        <v>316</v>
      </c>
      <c r="E9" s="12">
        <v>1522</v>
      </c>
      <c r="F9" s="20">
        <v>850</v>
      </c>
      <c r="G9" s="21">
        <v>672</v>
      </c>
      <c r="H9" s="31">
        <v>37</v>
      </c>
      <c r="I9" s="17">
        <v>1235</v>
      </c>
      <c r="J9" s="19">
        <v>605</v>
      </c>
      <c r="K9" s="19">
        <v>630</v>
      </c>
      <c r="L9" s="12">
        <v>44770</v>
      </c>
      <c r="M9" s="20">
        <v>22126</v>
      </c>
      <c r="N9" s="21">
        <v>22644</v>
      </c>
      <c r="O9" s="22">
        <v>72</v>
      </c>
      <c r="P9" s="11">
        <v>1062</v>
      </c>
      <c r="Q9" s="19">
        <v>487</v>
      </c>
      <c r="R9" s="19">
        <v>575</v>
      </c>
      <c r="S9" s="12">
        <f>SUM(T9:U9)</f>
        <v>76464</v>
      </c>
      <c r="T9" s="20">
        <f>SUMPRODUCT(O9*Q9)</f>
        <v>35064</v>
      </c>
      <c r="U9" s="21">
        <f>SUMPRODUCT(O9*R9)</f>
        <v>41400</v>
      </c>
    </row>
    <row r="10" spans="1:26" ht="15" customHeight="1">
      <c r="A10" s="31">
        <v>3</v>
      </c>
      <c r="B10" s="11">
        <v>732</v>
      </c>
      <c r="C10" s="19">
        <v>368</v>
      </c>
      <c r="D10" s="19">
        <v>364</v>
      </c>
      <c r="E10" s="12">
        <v>2088</v>
      </c>
      <c r="F10" s="20">
        <v>1071</v>
      </c>
      <c r="G10" s="21">
        <v>1017</v>
      </c>
      <c r="H10" s="31">
        <v>38</v>
      </c>
      <c r="I10" s="17">
        <v>1215</v>
      </c>
      <c r="J10" s="19">
        <v>598</v>
      </c>
      <c r="K10" s="19">
        <v>617</v>
      </c>
      <c r="L10" s="12">
        <v>47614</v>
      </c>
      <c r="M10" s="20">
        <v>23560</v>
      </c>
      <c r="N10" s="21">
        <v>24054</v>
      </c>
      <c r="O10" s="22">
        <v>73</v>
      </c>
      <c r="P10" s="11">
        <v>760</v>
      </c>
      <c r="Q10" s="19">
        <v>348</v>
      </c>
      <c r="R10" s="19">
        <v>412</v>
      </c>
      <c r="S10" s="12">
        <f>SUM(T10:U10)</f>
        <v>55480</v>
      </c>
      <c r="T10" s="20">
        <f>SUMPRODUCT(O10*Q10)</f>
        <v>25404</v>
      </c>
      <c r="U10" s="21">
        <f>SUMPRODUCT(O10*R10)</f>
        <v>30076</v>
      </c>
    </row>
    <row r="11" spans="1:26" ht="15" customHeight="1">
      <c r="A11" s="31">
        <v>4</v>
      </c>
      <c r="B11" s="11">
        <v>724</v>
      </c>
      <c r="C11" s="19">
        <v>369</v>
      </c>
      <c r="D11" s="19">
        <v>355</v>
      </c>
      <c r="E11" s="12">
        <v>2948</v>
      </c>
      <c r="F11" s="20">
        <v>1524</v>
      </c>
      <c r="G11" s="21">
        <v>1424</v>
      </c>
      <c r="H11" s="31">
        <v>39</v>
      </c>
      <c r="I11" s="17">
        <v>1233</v>
      </c>
      <c r="J11" s="19">
        <v>619</v>
      </c>
      <c r="K11" s="19">
        <v>614</v>
      </c>
      <c r="L11" s="12">
        <v>47190</v>
      </c>
      <c r="M11" s="20">
        <v>23751</v>
      </c>
      <c r="N11" s="21">
        <v>23439</v>
      </c>
      <c r="O11" s="22">
        <v>74</v>
      </c>
      <c r="P11" s="11">
        <v>733</v>
      </c>
      <c r="Q11" s="19">
        <v>330</v>
      </c>
      <c r="R11" s="19">
        <v>403</v>
      </c>
      <c r="S11" s="12">
        <f>SUM(T11:U11)</f>
        <v>54242</v>
      </c>
      <c r="T11" s="20">
        <f>SUMPRODUCT(O11*Q11)</f>
        <v>24420</v>
      </c>
      <c r="U11" s="21">
        <f>SUMPRODUCT(O11*R11)</f>
        <v>29822</v>
      </c>
    </row>
    <row r="12" spans="1:26" ht="15" customHeight="1">
      <c r="A12" s="16" t="s">
        <v>28</v>
      </c>
      <c r="B12" s="11">
        <v>3302</v>
      </c>
      <c r="C12" s="11">
        <v>1683</v>
      </c>
      <c r="D12" s="11">
        <v>1619</v>
      </c>
      <c r="E12" s="12">
        <v>22612</v>
      </c>
      <c r="F12" s="13">
        <v>11560</v>
      </c>
      <c r="G12" s="14">
        <v>11052</v>
      </c>
      <c r="H12" s="16" t="s">
        <v>35</v>
      </c>
      <c r="I12" s="17">
        <v>6360</v>
      </c>
      <c r="J12" s="17">
        <v>3236</v>
      </c>
      <c r="K12" s="17">
        <v>3124</v>
      </c>
      <c r="L12" s="12">
        <v>269783</v>
      </c>
      <c r="M12" s="13">
        <v>136579</v>
      </c>
      <c r="N12" s="14">
        <v>133204</v>
      </c>
      <c r="O12" s="16" t="s">
        <v>36</v>
      </c>
      <c r="P12" s="11">
        <v>4194</v>
      </c>
      <c r="Q12" s="17">
        <v>1733</v>
      </c>
      <c r="R12" s="17">
        <v>2461</v>
      </c>
      <c r="S12" s="12">
        <f>SUM(S13:S17)</f>
        <v>322721</v>
      </c>
      <c r="T12" s="13">
        <f>SUM(T13:T17)</f>
        <v>133303</v>
      </c>
      <c r="U12" s="14">
        <f>SUM(U13:U17)</f>
        <v>189418</v>
      </c>
    </row>
    <row r="13" spans="1:26" ht="15" customHeight="1">
      <c r="A13" s="31">
        <v>5</v>
      </c>
      <c r="B13" s="11">
        <v>708</v>
      </c>
      <c r="C13" s="19">
        <v>363</v>
      </c>
      <c r="D13" s="19">
        <v>345</v>
      </c>
      <c r="E13" s="12">
        <v>3550</v>
      </c>
      <c r="F13" s="20">
        <v>1750</v>
      </c>
      <c r="G13" s="21">
        <v>1800</v>
      </c>
      <c r="H13" s="31">
        <v>40</v>
      </c>
      <c r="I13" s="17">
        <v>1251</v>
      </c>
      <c r="J13" s="19">
        <v>638</v>
      </c>
      <c r="K13" s="19">
        <v>613</v>
      </c>
      <c r="L13" s="12">
        <v>50320</v>
      </c>
      <c r="M13" s="20">
        <v>25400</v>
      </c>
      <c r="N13" s="21">
        <v>24920</v>
      </c>
      <c r="O13" s="22">
        <v>75</v>
      </c>
      <c r="P13" s="11">
        <v>853</v>
      </c>
      <c r="Q13" s="19">
        <v>362</v>
      </c>
      <c r="R13" s="19">
        <v>491</v>
      </c>
      <c r="S13" s="12">
        <f>SUM(T13:U13)</f>
        <v>63975</v>
      </c>
      <c r="T13" s="20">
        <f>SUMPRODUCT(O13*Q13)</f>
        <v>27150</v>
      </c>
      <c r="U13" s="21">
        <f>SUMPRODUCT(O13*R13)</f>
        <v>36825</v>
      </c>
    </row>
    <row r="14" spans="1:26" ht="15" customHeight="1">
      <c r="A14" s="31">
        <v>6</v>
      </c>
      <c r="B14" s="11">
        <v>672</v>
      </c>
      <c r="C14" s="19">
        <v>330</v>
      </c>
      <c r="D14" s="19">
        <v>342</v>
      </c>
      <c r="E14" s="12">
        <v>3924</v>
      </c>
      <c r="F14" s="20">
        <v>1998</v>
      </c>
      <c r="G14" s="21">
        <v>1926</v>
      </c>
      <c r="H14" s="31">
        <v>41</v>
      </c>
      <c r="I14" s="17">
        <v>1270</v>
      </c>
      <c r="J14" s="19">
        <v>655</v>
      </c>
      <c r="K14" s="19">
        <v>615</v>
      </c>
      <c r="L14" s="12">
        <v>52726</v>
      </c>
      <c r="M14" s="20">
        <v>27224</v>
      </c>
      <c r="N14" s="21">
        <v>25502</v>
      </c>
      <c r="O14" s="22">
        <v>76</v>
      </c>
      <c r="P14" s="11">
        <v>885</v>
      </c>
      <c r="Q14" s="19">
        <v>376</v>
      </c>
      <c r="R14" s="19">
        <v>509</v>
      </c>
      <c r="S14" s="12">
        <f>SUM(T14:U14)</f>
        <v>67260</v>
      </c>
      <c r="T14" s="20">
        <f>SUMPRODUCT(O14*Q14)</f>
        <v>28576</v>
      </c>
      <c r="U14" s="21">
        <f>SUMPRODUCT(O14*R14)</f>
        <v>38684</v>
      </c>
    </row>
    <row r="15" spans="1:26" ht="15" customHeight="1">
      <c r="A15" s="31">
        <v>7</v>
      </c>
      <c r="B15" s="11">
        <v>668</v>
      </c>
      <c r="C15" s="19">
        <v>358</v>
      </c>
      <c r="D15" s="19">
        <v>310</v>
      </c>
      <c r="E15" s="12">
        <v>4739</v>
      </c>
      <c r="F15" s="20">
        <v>2478</v>
      </c>
      <c r="G15" s="21">
        <v>2261</v>
      </c>
      <c r="H15" s="31">
        <v>42</v>
      </c>
      <c r="I15" s="17">
        <v>1283</v>
      </c>
      <c r="J15" s="19">
        <v>673</v>
      </c>
      <c r="K15" s="19">
        <v>610</v>
      </c>
      <c r="L15" s="12">
        <v>53634</v>
      </c>
      <c r="M15" s="20">
        <v>28056</v>
      </c>
      <c r="N15" s="21">
        <v>25578</v>
      </c>
      <c r="O15" s="22">
        <v>77</v>
      </c>
      <c r="P15" s="11">
        <v>852</v>
      </c>
      <c r="Q15" s="19">
        <v>343</v>
      </c>
      <c r="R15" s="19">
        <v>509</v>
      </c>
      <c r="S15" s="12">
        <f>SUM(T15:U15)</f>
        <v>65604</v>
      </c>
      <c r="T15" s="20">
        <f>SUMPRODUCT(O15*Q15)</f>
        <v>26411</v>
      </c>
      <c r="U15" s="21">
        <f>SUMPRODUCT(O15*R15)</f>
        <v>39193</v>
      </c>
    </row>
    <row r="16" spans="1:26" ht="15" customHeight="1">
      <c r="A16" s="31">
        <v>8</v>
      </c>
      <c r="B16" s="11">
        <v>642</v>
      </c>
      <c r="C16" s="19">
        <v>317</v>
      </c>
      <c r="D16" s="19">
        <v>325</v>
      </c>
      <c r="E16" s="12">
        <v>5008</v>
      </c>
      <c r="F16" s="20">
        <v>2472</v>
      </c>
      <c r="G16" s="21">
        <v>2536</v>
      </c>
      <c r="H16" s="31">
        <v>43</v>
      </c>
      <c r="I16" s="17">
        <v>1308</v>
      </c>
      <c r="J16" s="19">
        <v>657</v>
      </c>
      <c r="K16" s="19">
        <v>651</v>
      </c>
      <c r="L16" s="12">
        <v>55771</v>
      </c>
      <c r="M16" s="20">
        <v>27563</v>
      </c>
      <c r="N16" s="21">
        <v>28208</v>
      </c>
      <c r="O16" s="22">
        <v>78</v>
      </c>
      <c r="P16" s="11">
        <v>834</v>
      </c>
      <c r="Q16" s="19">
        <v>342</v>
      </c>
      <c r="R16" s="19">
        <v>492</v>
      </c>
      <c r="S16" s="12">
        <f>SUM(T16:U16)</f>
        <v>65052</v>
      </c>
      <c r="T16" s="20">
        <f>SUMPRODUCT(O16*Q16)</f>
        <v>26676</v>
      </c>
      <c r="U16" s="21">
        <f>SUMPRODUCT(O16*R16)</f>
        <v>38376</v>
      </c>
    </row>
    <row r="17" spans="1:21" ht="15" customHeight="1">
      <c r="A17" s="31">
        <v>9</v>
      </c>
      <c r="B17" s="11">
        <v>612</v>
      </c>
      <c r="C17" s="19">
        <v>315</v>
      </c>
      <c r="D17" s="19">
        <v>297</v>
      </c>
      <c r="E17" s="12">
        <v>5391</v>
      </c>
      <c r="F17" s="20">
        <v>2862</v>
      </c>
      <c r="G17" s="21">
        <v>2529</v>
      </c>
      <c r="H17" s="31">
        <v>44</v>
      </c>
      <c r="I17" s="17">
        <v>1248</v>
      </c>
      <c r="J17" s="19">
        <v>613</v>
      </c>
      <c r="K17" s="19">
        <v>635</v>
      </c>
      <c r="L17" s="12">
        <v>57332</v>
      </c>
      <c r="M17" s="20">
        <v>28336</v>
      </c>
      <c r="N17" s="21">
        <v>28996</v>
      </c>
      <c r="O17" s="22">
        <v>79</v>
      </c>
      <c r="P17" s="11">
        <v>770</v>
      </c>
      <c r="Q17" s="19">
        <v>310</v>
      </c>
      <c r="R17" s="19">
        <v>460</v>
      </c>
      <c r="S17" s="12">
        <f>SUM(T17:U17)</f>
        <v>60830</v>
      </c>
      <c r="T17" s="20">
        <f>SUMPRODUCT(O17*Q17)</f>
        <v>24490</v>
      </c>
      <c r="U17" s="21">
        <f>SUMPRODUCT(O17*R17)</f>
        <v>36340</v>
      </c>
    </row>
    <row r="18" spans="1:21" ht="15" customHeight="1">
      <c r="A18" s="16" t="s">
        <v>29</v>
      </c>
      <c r="B18" s="11">
        <v>2967</v>
      </c>
      <c r="C18" s="11">
        <v>1521</v>
      </c>
      <c r="D18" s="11">
        <v>1446</v>
      </c>
      <c r="E18" s="12">
        <v>35714</v>
      </c>
      <c r="F18" s="13">
        <v>18153</v>
      </c>
      <c r="G18" s="14">
        <v>17561</v>
      </c>
      <c r="H18" s="16" t="s">
        <v>42</v>
      </c>
      <c r="I18" s="17">
        <v>6882</v>
      </c>
      <c r="J18" s="17">
        <v>3441</v>
      </c>
      <c r="K18" s="17">
        <v>3441</v>
      </c>
      <c r="L18" s="12">
        <v>322354</v>
      </c>
      <c r="M18" s="13">
        <v>160761</v>
      </c>
      <c r="N18" s="14">
        <v>161593</v>
      </c>
      <c r="O18" s="16" t="s">
        <v>43</v>
      </c>
      <c r="P18" s="11">
        <v>3312</v>
      </c>
      <c r="Q18" s="17">
        <v>1334</v>
      </c>
      <c r="R18" s="17">
        <v>1978</v>
      </c>
      <c r="S18" s="12">
        <f>SUM(S19:S23)</f>
        <v>271554</v>
      </c>
      <c r="T18" s="13">
        <f>SUM(T19:T23)</f>
        <v>109298</v>
      </c>
      <c r="U18" s="14">
        <f>SUM(U19:U23)</f>
        <v>162256</v>
      </c>
    </row>
    <row r="19" spans="1:21" ht="15" customHeight="1">
      <c r="A19" s="31">
        <v>10</v>
      </c>
      <c r="B19" s="11">
        <v>576</v>
      </c>
      <c r="C19" s="19">
        <v>301</v>
      </c>
      <c r="D19" s="19">
        <v>275</v>
      </c>
      <c r="E19" s="12">
        <v>6020</v>
      </c>
      <c r="F19" s="20">
        <v>3090</v>
      </c>
      <c r="G19" s="21">
        <v>2930</v>
      </c>
      <c r="H19" s="31">
        <v>45</v>
      </c>
      <c r="I19" s="17">
        <v>1361</v>
      </c>
      <c r="J19" s="19">
        <v>680</v>
      </c>
      <c r="K19" s="19">
        <v>681</v>
      </c>
      <c r="L19" s="12">
        <v>60975</v>
      </c>
      <c r="M19" s="20">
        <v>30690</v>
      </c>
      <c r="N19" s="21">
        <v>30285</v>
      </c>
      <c r="O19" s="22">
        <v>80</v>
      </c>
      <c r="P19" s="11">
        <v>664</v>
      </c>
      <c r="Q19" s="19">
        <v>293</v>
      </c>
      <c r="R19" s="19">
        <v>371</v>
      </c>
      <c r="S19" s="12">
        <f>SUM(T19:U19)</f>
        <v>53120</v>
      </c>
      <c r="T19" s="20">
        <f>SUMPRODUCT(O19*Q19)</f>
        <v>23440</v>
      </c>
      <c r="U19" s="21">
        <f>SUMPRODUCT(O19*R19)</f>
        <v>29680</v>
      </c>
    </row>
    <row r="20" spans="1:21" ht="15" customHeight="1">
      <c r="A20" s="31">
        <v>11</v>
      </c>
      <c r="B20" s="11">
        <v>647</v>
      </c>
      <c r="C20" s="19">
        <v>350</v>
      </c>
      <c r="D20" s="19">
        <v>297</v>
      </c>
      <c r="E20" s="12">
        <v>7007</v>
      </c>
      <c r="F20" s="20">
        <v>3696</v>
      </c>
      <c r="G20" s="21">
        <v>3311</v>
      </c>
      <c r="H20" s="31">
        <v>46</v>
      </c>
      <c r="I20" s="17">
        <v>1373</v>
      </c>
      <c r="J20" s="19">
        <v>679</v>
      </c>
      <c r="K20" s="19">
        <v>694</v>
      </c>
      <c r="L20" s="12">
        <v>63986</v>
      </c>
      <c r="M20" s="20">
        <v>32016</v>
      </c>
      <c r="N20" s="21">
        <v>31970</v>
      </c>
      <c r="O20" s="22">
        <v>81</v>
      </c>
      <c r="P20" s="11">
        <v>680</v>
      </c>
      <c r="Q20" s="19">
        <v>275</v>
      </c>
      <c r="R20" s="19">
        <v>405</v>
      </c>
      <c r="S20" s="12">
        <f>SUM(T20:U20)</f>
        <v>55080</v>
      </c>
      <c r="T20" s="20">
        <f>SUMPRODUCT(O20*Q20)</f>
        <v>22275</v>
      </c>
      <c r="U20" s="21">
        <f>SUMPRODUCT(O20*R20)</f>
        <v>32805</v>
      </c>
    </row>
    <row r="21" spans="1:21" ht="15" customHeight="1">
      <c r="A21" s="31">
        <v>12</v>
      </c>
      <c r="B21" s="11">
        <v>603</v>
      </c>
      <c r="C21" s="19">
        <v>295</v>
      </c>
      <c r="D21" s="19">
        <v>308</v>
      </c>
      <c r="E21" s="12">
        <v>6948</v>
      </c>
      <c r="F21" s="20">
        <v>3504</v>
      </c>
      <c r="G21" s="21">
        <v>3444</v>
      </c>
      <c r="H21" s="31">
        <v>47</v>
      </c>
      <c r="I21" s="17">
        <v>1382</v>
      </c>
      <c r="J21" s="19">
        <v>717</v>
      </c>
      <c r="K21" s="19">
        <v>665</v>
      </c>
      <c r="L21" s="12">
        <v>66082</v>
      </c>
      <c r="M21" s="20">
        <v>33511</v>
      </c>
      <c r="N21" s="21">
        <v>32571</v>
      </c>
      <c r="O21" s="22">
        <v>82</v>
      </c>
      <c r="P21" s="11">
        <v>643</v>
      </c>
      <c r="Q21" s="19">
        <v>245</v>
      </c>
      <c r="R21" s="19">
        <v>398</v>
      </c>
      <c r="S21" s="12">
        <f>SUM(T21:U21)</f>
        <v>52726</v>
      </c>
      <c r="T21" s="20">
        <f>SUMPRODUCT(O21*Q21)</f>
        <v>20090</v>
      </c>
      <c r="U21" s="21">
        <f>SUMPRODUCT(O21*R21)</f>
        <v>32636</v>
      </c>
    </row>
    <row r="22" spans="1:21" ht="15" customHeight="1">
      <c r="A22" s="31">
        <v>13</v>
      </c>
      <c r="B22" s="11">
        <v>563</v>
      </c>
      <c r="C22" s="19">
        <v>303</v>
      </c>
      <c r="D22" s="19">
        <v>260</v>
      </c>
      <c r="E22" s="12">
        <v>7423</v>
      </c>
      <c r="F22" s="20">
        <v>3887</v>
      </c>
      <c r="G22" s="21">
        <v>3536</v>
      </c>
      <c r="H22" s="31">
        <v>48</v>
      </c>
      <c r="I22" s="17">
        <v>1363</v>
      </c>
      <c r="J22" s="19">
        <v>700</v>
      </c>
      <c r="K22" s="19">
        <v>663</v>
      </c>
      <c r="L22" s="12">
        <v>63936</v>
      </c>
      <c r="M22" s="20">
        <v>32400</v>
      </c>
      <c r="N22" s="21">
        <v>31536</v>
      </c>
      <c r="O22" s="22">
        <v>83</v>
      </c>
      <c r="P22" s="11">
        <v>672</v>
      </c>
      <c r="Q22" s="19">
        <v>271</v>
      </c>
      <c r="R22" s="19">
        <v>401</v>
      </c>
      <c r="S22" s="12">
        <f>SUM(T22:U22)</f>
        <v>55776</v>
      </c>
      <c r="T22" s="20">
        <f>SUMPRODUCT(O22*Q22)</f>
        <v>22493</v>
      </c>
      <c r="U22" s="21">
        <f>SUMPRODUCT(O22*R22)</f>
        <v>33283</v>
      </c>
    </row>
    <row r="23" spans="1:21" ht="15" customHeight="1">
      <c r="A23" s="31">
        <v>14</v>
      </c>
      <c r="B23" s="11">
        <v>578</v>
      </c>
      <c r="C23" s="19">
        <v>272</v>
      </c>
      <c r="D23" s="19">
        <v>306</v>
      </c>
      <c r="E23" s="12">
        <v>8316</v>
      </c>
      <c r="F23" s="20">
        <v>3976</v>
      </c>
      <c r="G23" s="21">
        <v>4340</v>
      </c>
      <c r="H23" s="31">
        <v>49</v>
      </c>
      <c r="I23" s="17">
        <v>1403</v>
      </c>
      <c r="J23" s="19">
        <v>665</v>
      </c>
      <c r="K23" s="19">
        <v>738</v>
      </c>
      <c r="L23" s="12">
        <v>67375</v>
      </c>
      <c r="M23" s="20">
        <v>32144</v>
      </c>
      <c r="N23" s="21">
        <v>35231</v>
      </c>
      <c r="O23" s="22">
        <v>84</v>
      </c>
      <c r="P23" s="11">
        <v>653</v>
      </c>
      <c r="Q23" s="19">
        <v>250</v>
      </c>
      <c r="R23" s="19">
        <v>403</v>
      </c>
      <c r="S23" s="12">
        <f>SUM(T23:U23)</f>
        <v>54852</v>
      </c>
      <c r="T23" s="20">
        <f>SUMPRODUCT(O23*Q23)</f>
        <v>21000</v>
      </c>
      <c r="U23" s="21">
        <f>SUMPRODUCT(O23*R23)</f>
        <v>33852</v>
      </c>
    </row>
    <row r="24" spans="1:21" ht="15" customHeight="1">
      <c r="A24" s="16" t="s">
        <v>30</v>
      </c>
      <c r="B24" s="11">
        <v>3251</v>
      </c>
      <c r="C24" s="11">
        <v>1699</v>
      </c>
      <c r="D24" s="11">
        <v>1552</v>
      </c>
      <c r="E24" s="12">
        <v>55582</v>
      </c>
      <c r="F24" s="13">
        <v>29059</v>
      </c>
      <c r="G24" s="14">
        <v>26523</v>
      </c>
      <c r="H24" s="16" t="s">
        <v>44</v>
      </c>
      <c r="I24" s="17">
        <v>6458</v>
      </c>
      <c r="J24" s="17">
        <v>3328</v>
      </c>
      <c r="K24" s="17">
        <v>3130</v>
      </c>
      <c r="L24" s="12">
        <v>333675</v>
      </c>
      <c r="M24" s="13">
        <v>173714</v>
      </c>
      <c r="N24" s="14">
        <v>159961</v>
      </c>
      <c r="O24" s="16" t="s">
        <v>37</v>
      </c>
      <c r="P24" s="11">
        <v>2220</v>
      </c>
      <c r="Q24" s="17">
        <v>809</v>
      </c>
      <c r="R24" s="17">
        <v>1411</v>
      </c>
      <c r="S24" s="12">
        <f>SUM(S25:S29)</f>
        <v>192542</v>
      </c>
      <c r="T24" s="13">
        <f>SUM(T25:T29)</f>
        <v>70095</v>
      </c>
      <c r="U24" s="14">
        <f>SUM(U25:U29)</f>
        <v>122447</v>
      </c>
    </row>
    <row r="25" spans="1:21" ht="15" customHeight="1">
      <c r="A25" s="31">
        <v>15</v>
      </c>
      <c r="B25" s="11">
        <v>628</v>
      </c>
      <c r="C25" s="19">
        <v>323</v>
      </c>
      <c r="D25" s="19">
        <v>305</v>
      </c>
      <c r="E25" s="12">
        <v>9345</v>
      </c>
      <c r="F25" s="20">
        <v>4785</v>
      </c>
      <c r="G25" s="21">
        <v>4560</v>
      </c>
      <c r="H25" s="31">
        <v>50</v>
      </c>
      <c r="I25" s="17">
        <v>1368</v>
      </c>
      <c r="J25" s="19">
        <v>692</v>
      </c>
      <c r="K25" s="19">
        <v>676</v>
      </c>
      <c r="L25" s="12">
        <v>69450</v>
      </c>
      <c r="M25" s="20">
        <v>36400</v>
      </c>
      <c r="N25" s="21">
        <v>33050</v>
      </c>
      <c r="O25" s="22">
        <v>85</v>
      </c>
      <c r="P25" s="11">
        <v>536</v>
      </c>
      <c r="Q25" s="19">
        <v>200</v>
      </c>
      <c r="R25" s="19">
        <v>336</v>
      </c>
      <c r="S25" s="12">
        <f>SUM(T25:U25)</f>
        <v>45560</v>
      </c>
      <c r="T25" s="20">
        <f>SUMPRODUCT(O25*Q25)</f>
        <v>17000</v>
      </c>
      <c r="U25" s="21">
        <f>SUMPRODUCT(O25*R25)</f>
        <v>28560</v>
      </c>
    </row>
    <row r="26" spans="1:21" ht="15" customHeight="1">
      <c r="A26" s="31">
        <v>16</v>
      </c>
      <c r="B26" s="11">
        <v>617</v>
      </c>
      <c r="C26" s="19">
        <v>318</v>
      </c>
      <c r="D26" s="19">
        <v>299</v>
      </c>
      <c r="E26" s="12">
        <v>10192</v>
      </c>
      <c r="F26" s="20">
        <v>5296</v>
      </c>
      <c r="G26" s="21">
        <v>4896</v>
      </c>
      <c r="H26" s="31">
        <v>51</v>
      </c>
      <c r="I26" s="17">
        <v>1327</v>
      </c>
      <c r="J26" s="19">
        <v>671</v>
      </c>
      <c r="K26" s="19">
        <v>656</v>
      </c>
      <c r="L26" s="12">
        <v>70686</v>
      </c>
      <c r="M26" s="20">
        <v>35343</v>
      </c>
      <c r="N26" s="21">
        <v>35343</v>
      </c>
      <c r="O26" s="22">
        <v>86</v>
      </c>
      <c r="P26" s="11">
        <v>521</v>
      </c>
      <c r="Q26" s="19">
        <v>207</v>
      </c>
      <c r="R26" s="19">
        <v>314</v>
      </c>
      <c r="S26" s="12">
        <f>SUM(T26:U26)</f>
        <v>44806</v>
      </c>
      <c r="T26" s="20">
        <f>SUMPRODUCT(O26*Q26)</f>
        <v>17802</v>
      </c>
      <c r="U26" s="21">
        <f>SUMPRODUCT(O26*R26)</f>
        <v>27004</v>
      </c>
    </row>
    <row r="27" spans="1:21" ht="15" customHeight="1">
      <c r="A27" s="31">
        <v>17</v>
      </c>
      <c r="B27" s="11">
        <v>596</v>
      </c>
      <c r="C27" s="19">
        <v>298</v>
      </c>
      <c r="D27" s="19">
        <v>298</v>
      </c>
      <c r="E27" s="12">
        <v>10013</v>
      </c>
      <c r="F27" s="20">
        <v>4947</v>
      </c>
      <c r="G27" s="21">
        <v>5066</v>
      </c>
      <c r="H27" s="31">
        <v>52</v>
      </c>
      <c r="I27" s="17">
        <v>1399</v>
      </c>
      <c r="J27" s="19">
        <v>727</v>
      </c>
      <c r="K27" s="19">
        <v>672</v>
      </c>
      <c r="L27" s="12">
        <v>65780</v>
      </c>
      <c r="M27" s="20">
        <v>34268</v>
      </c>
      <c r="N27" s="21">
        <v>31512</v>
      </c>
      <c r="O27" s="22">
        <v>87</v>
      </c>
      <c r="P27" s="11">
        <v>461</v>
      </c>
      <c r="Q27" s="19">
        <v>169</v>
      </c>
      <c r="R27" s="19">
        <v>292</v>
      </c>
      <c r="S27" s="12">
        <f>SUM(T27:U27)</f>
        <v>40107</v>
      </c>
      <c r="T27" s="20">
        <f>SUMPRODUCT(O27*Q27)</f>
        <v>14703</v>
      </c>
      <c r="U27" s="21">
        <f>SUMPRODUCT(O27*R27)</f>
        <v>25404</v>
      </c>
    </row>
    <row r="28" spans="1:21" ht="15" customHeight="1">
      <c r="A28" s="31">
        <v>18</v>
      </c>
      <c r="B28" s="11">
        <v>676</v>
      </c>
      <c r="C28" s="19">
        <v>363</v>
      </c>
      <c r="D28" s="19">
        <v>313</v>
      </c>
      <c r="E28" s="12">
        <v>12276</v>
      </c>
      <c r="F28" s="20">
        <v>6678</v>
      </c>
      <c r="G28" s="21">
        <v>5598</v>
      </c>
      <c r="H28" s="31">
        <v>53</v>
      </c>
      <c r="I28" s="17">
        <v>1089</v>
      </c>
      <c r="J28" s="19">
        <v>558</v>
      </c>
      <c r="K28" s="19">
        <v>531</v>
      </c>
      <c r="L28" s="12">
        <v>60367</v>
      </c>
      <c r="M28" s="20">
        <v>32171</v>
      </c>
      <c r="N28" s="21">
        <v>28196</v>
      </c>
      <c r="O28" s="22">
        <v>88</v>
      </c>
      <c r="P28" s="11">
        <v>409</v>
      </c>
      <c r="Q28" s="19">
        <v>147</v>
      </c>
      <c r="R28" s="19">
        <v>262</v>
      </c>
      <c r="S28" s="12">
        <f>SUM(T28:U28)</f>
        <v>35992</v>
      </c>
      <c r="T28" s="20">
        <f>SUMPRODUCT(O28*Q28)</f>
        <v>12936</v>
      </c>
      <c r="U28" s="21">
        <f>SUMPRODUCT(O28*R28)</f>
        <v>23056</v>
      </c>
    </row>
    <row r="29" spans="1:21" ht="15" customHeight="1">
      <c r="A29" s="31">
        <v>19</v>
      </c>
      <c r="B29" s="11">
        <v>734</v>
      </c>
      <c r="C29" s="19">
        <v>397</v>
      </c>
      <c r="D29" s="19">
        <v>337</v>
      </c>
      <c r="E29" s="12">
        <v>13756</v>
      </c>
      <c r="F29" s="20">
        <v>7353</v>
      </c>
      <c r="G29" s="21">
        <v>6403</v>
      </c>
      <c r="H29" s="31">
        <v>54</v>
      </c>
      <c r="I29" s="17">
        <v>1275</v>
      </c>
      <c r="J29" s="19">
        <v>680</v>
      </c>
      <c r="K29" s="19">
        <v>595</v>
      </c>
      <c r="L29" s="12">
        <v>67392</v>
      </c>
      <c r="M29" s="20">
        <v>35532</v>
      </c>
      <c r="N29" s="21">
        <v>31860</v>
      </c>
      <c r="O29" s="22">
        <v>89</v>
      </c>
      <c r="P29" s="11">
        <v>293</v>
      </c>
      <c r="Q29" s="19">
        <v>86</v>
      </c>
      <c r="R29" s="19">
        <v>207</v>
      </c>
      <c r="S29" s="12">
        <f>SUM(T29:U29)</f>
        <v>26077</v>
      </c>
      <c r="T29" s="20">
        <f>SUMPRODUCT(O29*Q29)</f>
        <v>7654</v>
      </c>
      <c r="U29" s="21">
        <f>SUMPRODUCT(O29*R29)</f>
        <v>18423</v>
      </c>
    </row>
    <row r="30" spans="1:21" ht="15" customHeight="1">
      <c r="A30" s="16" t="s">
        <v>31</v>
      </c>
      <c r="B30" s="11">
        <v>4805</v>
      </c>
      <c r="C30" s="11">
        <v>2336</v>
      </c>
      <c r="D30" s="11">
        <v>2469</v>
      </c>
      <c r="E30" s="12">
        <v>107552</v>
      </c>
      <c r="F30" s="13">
        <v>51502</v>
      </c>
      <c r="G30" s="14">
        <v>56050</v>
      </c>
      <c r="H30" s="16" t="s">
        <v>38</v>
      </c>
      <c r="I30" s="17">
        <v>5149</v>
      </c>
      <c r="J30" s="11">
        <v>2683</v>
      </c>
      <c r="K30" s="11">
        <v>2466</v>
      </c>
      <c r="L30" s="12">
        <v>289225</v>
      </c>
      <c r="M30" s="13">
        <v>149756</v>
      </c>
      <c r="N30" s="14">
        <v>139469</v>
      </c>
      <c r="O30" s="16" t="s">
        <v>45</v>
      </c>
      <c r="P30" s="11">
        <v>967</v>
      </c>
      <c r="Q30" s="17">
        <v>300</v>
      </c>
      <c r="R30" s="17">
        <v>667</v>
      </c>
      <c r="S30" s="12">
        <f>SUM(S31:S35)</f>
        <v>88515</v>
      </c>
      <c r="T30" s="13">
        <f>SUM(T31:T35)</f>
        <v>27464</v>
      </c>
      <c r="U30" s="14">
        <f>SUM(U31:U35)</f>
        <v>61051</v>
      </c>
    </row>
    <row r="31" spans="1:21" ht="15" customHeight="1">
      <c r="A31" s="31">
        <v>20</v>
      </c>
      <c r="B31" s="11">
        <v>800</v>
      </c>
      <c r="C31" s="19">
        <v>411</v>
      </c>
      <c r="D31" s="19">
        <v>389</v>
      </c>
      <c r="E31" s="12">
        <v>17360</v>
      </c>
      <c r="F31" s="20">
        <v>8820</v>
      </c>
      <c r="G31" s="21">
        <v>8540</v>
      </c>
      <c r="H31" s="31">
        <v>55</v>
      </c>
      <c r="I31" s="17">
        <v>1191</v>
      </c>
      <c r="J31" s="19">
        <v>673</v>
      </c>
      <c r="K31" s="19">
        <v>518</v>
      </c>
      <c r="L31" s="12">
        <v>63800</v>
      </c>
      <c r="M31" s="20">
        <v>36245</v>
      </c>
      <c r="N31" s="21">
        <v>27555</v>
      </c>
      <c r="O31" s="22">
        <v>90</v>
      </c>
      <c r="P31" s="11">
        <v>287</v>
      </c>
      <c r="Q31" s="19">
        <v>89</v>
      </c>
      <c r="R31" s="19">
        <v>198</v>
      </c>
      <c r="S31" s="12">
        <f>SUM(T31:U31)</f>
        <v>25830</v>
      </c>
      <c r="T31" s="20">
        <f>SUMPRODUCT(O31*Q31)</f>
        <v>8010</v>
      </c>
      <c r="U31" s="21">
        <f>SUMPRODUCT(O31*R31)</f>
        <v>17820</v>
      </c>
    </row>
    <row r="32" spans="1:21" ht="15" customHeight="1">
      <c r="A32" s="31">
        <v>21</v>
      </c>
      <c r="B32" s="11">
        <v>956</v>
      </c>
      <c r="C32" s="19">
        <v>487</v>
      </c>
      <c r="D32" s="19">
        <v>469</v>
      </c>
      <c r="E32" s="12">
        <v>19488</v>
      </c>
      <c r="F32" s="20">
        <v>9765</v>
      </c>
      <c r="G32" s="21">
        <v>9723</v>
      </c>
      <c r="H32" s="31">
        <v>56</v>
      </c>
      <c r="I32" s="17">
        <v>1084</v>
      </c>
      <c r="J32" s="19">
        <v>561</v>
      </c>
      <c r="K32" s="19">
        <v>523</v>
      </c>
      <c r="L32" s="12">
        <v>59024</v>
      </c>
      <c r="M32" s="20">
        <v>29064</v>
      </c>
      <c r="N32" s="21">
        <v>29960</v>
      </c>
      <c r="O32" s="22">
        <v>91</v>
      </c>
      <c r="P32" s="11">
        <v>228</v>
      </c>
      <c r="Q32" s="19">
        <v>70</v>
      </c>
      <c r="R32" s="19">
        <v>158</v>
      </c>
      <c r="S32" s="12">
        <f>SUM(T32:U32)</f>
        <v>20748</v>
      </c>
      <c r="T32" s="20">
        <f>SUMPRODUCT(O32*Q32)</f>
        <v>6370</v>
      </c>
      <c r="U32" s="21">
        <f>SUMPRODUCT(O32*R32)</f>
        <v>14378</v>
      </c>
    </row>
    <row r="33" spans="1:26" ht="15" customHeight="1">
      <c r="A33" s="31">
        <v>22</v>
      </c>
      <c r="B33" s="11">
        <v>960</v>
      </c>
      <c r="C33" s="19">
        <v>465</v>
      </c>
      <c r="D33" s="19">
        <v>495</v>
      </c>
      <c r="E33" s="12">
        <v>21582</v>
      </c>
      <c r="F33" s="20">
        <v>10164</v>
      </c>
      <c r="G33" s="21">
        <v>11418</v>
      </c>
      <c r="H33" s="31">
        <v>57</v>
      </c>
      <c r="I33" s="17">
        <v>929</v>
      </c>
      <c r="J33" s="19">
        <v>465</v>
      </c>
      <c r="K33" s="19">
        <v>464</v>
      </c>
      <c r="L33" s="12">
        <v>53694</v>
      </c>
      <c r="M33" s="20">
        <v>27702</v>
      </c>
      <c r="N33" s="21">
        <v>25992</v>
      </c>
      <c r="O33" s="22">
        <v>92</v>
      </c>
      <c r="P33" s="11">
        <v>198</v>
      </c>
      <c r="Q33" s="19">
        <v>59</v>
      </c>
      <c r="R33" s="19">
        <v>139</v>
      </c>
      <c r="S33" s="12">
        <f>SUM(T33:U33)</f>
        <v>18216</v>
      </c>
      <c r="T33" s="20">
        <f>SUMPRODUCT(O33*Q33)</f>
        <v>5428</v>
      </c>
      <c r="U33" s="21">
        <f>SUMPRODUCT(O33*R33)</f>
        <v>12788</v>
      </c>
    </row>
    <row r="34" spans="1:26" ht="15" customHeight="1">
      <c r="A34" s="31">
        <v>23</v>
      </c>
      <c r="B34" s="11">
        <v>1013</v>
      </c>
      <c r="C34" s="19">
        <v>448</v>
      </c>
      <c r="D34" s="19">
        <v>565</v>
      </c>
      <c r="E34" s="12">
        <v>23322</v>
      </c>
      <c r="F34" s="20">
        <v>10465</v>
      </c>
      <c r="G34" s="21">
        <v>12857</v>
      </c>
      <c r="H34" s="31">
        <v>58</v>
      </c>
      <c r="I34" s="17">
        <v>952</v>
      </c>
      <c r="J34" s="19">
        <v>474</v>
      </c>
      <c r="K34" s="19">
        <v>478</v>
      </c>
      <c r="L34" s="12">
        <v>57188</v>
      </c>
      <c r="M34" s="20">
        <v>28130</v>
      </c>
      <c r="N34" s="21">
        <v>29058</v>
      </c>
      <c r="O34" s="22">
        <v>93</v>
      </c>
      <c r="P34" s="11">
        <v>155</v>
      </c>
      <c r="Q34" s="19">
        <v>52</v>
      </c>
      <c r="R34" s="19">
        <v>103</v>
      </c>
      <c r="S34" s="12">
        <f>SUM(T34:U34)</f>
        <v>14415</v>
      </c>
      <c r="T34" s="20">
        <f>SUMPRODUCT(O34*Q34)</f>
        <v>4836</v>
      </c>
      <c r="U34" s="21">
        <f>SUMPRODUCT(O34*R34)</f>
        <v>9579</v>
      </c>
    </row>
    <row r="35" spans="1:26" ht="15" customHeight="1">
      <c r="A35" s="31">
        <v>24</v>
      </c>
      <c r="B35" s="11">
        <v>1076</v>
      </c>
      <c r="C35" s="19">
        <v>525</v>
      </c>
      <c r="D35" s="19">
        <v>551</v>
      </c>
      <c r="E35" s="12">
        <v>25800</v>
      </c>
      <c r="F35" s="20">
        <v>12288</v>
      </c>
      <c r="G35" s="21">
        <v>13512</v>
      </c>
      <c r="H35" s="31">
        <v>59</v>
      </c>
      <c r="I35" s="17">
        <v>993</v>
      </c>
      <c r="J35" s="19">
        <v>510</v>
      </c>
      <c r="K35" s="19">
        <v>483</v>
      </c>
      <c r="L35" s="12">
        <v>55519</v>
      </c>
      <c r="M35" s="20">
        <v>28615</v>
      </c>
      <c r="N35" s="21">
        <v>26904</v>
      </c>
      <c r="O35" s="22">
        <v>94</v>
      </c>
      <c r="P35" s="11">
        <v>99</v>
      </c>
      <c r="Q35" s="19">
        <v>30</v>
      </c>
      <c r="R35" s="19">
        <v>69</v>
      </c>
      <c r="S35" s="12">
        <f>SUM(T35:U35)</f>
        <v>9306</v>
      </c>
      <c r="T35" s="20">
        <f>SUMPRODUCT(O35*Q35)</f>
        <v>2820</v>
      </c>
      <c r="U35" s="21">
        <f>SUMPRODUCT(O35*R35)</f>
        <v>6486</v>
      </c>
    </row>
    <row r="36" spans="1:26" ht="15" customHeight="1">
      <c r="A36" s="16" t="s">
        <v>32</v>
      </c>
      <c r="B36" s="11">
        <v>5087</v>
      </c>
      <c r="C36" s="11">
        <v>2370</v>
      </c>
      <c r="D36" s="11">
        <v>2717</v>
      </c>
      <c r="E36" s="12">
        <v>136487</v>
      </c>
      <c r="F36" s="13">
        <v>63836</v>
      </c>
      <c r="G36" s="14">
        <v>72651</v>
      </c>
      <c r="H36" s="16" t="s">
        <v>39</v>
      </c>
      <c r="I36" s="17">
        <v>4180</v>
      </c>
      <c r="J36" s="11">
        <v>2129</v>
      </c>
      <c r="K36" s="11">
        <v>2051</v>
      </c>
      <c r="L36" s="12">
        <v>260158</v>
      </c>
      <c r="M36" s="13">
        <v>132214</v>
      </c>
      <c r="N36" s="14">
        <v>127944</v>
      </c>
      <c r="O36" s="16" t="s">
        <v>46</v>
      </c>
      <c r="P36" s="17">
        <v>250</v>
      </c>
      <c r="Q36" s="11">
        <v>63</v>
      </c>
      <c r="R36" s="11">
        <v>187</v>
      </c>
      <c r="S36" s="12">
        <f>SUM(S37:S41)</f>
        <v>24071</v>
      </c>
      <c r="T36" s="13">
        <f>SUM(T37:T41)</f>
        <v>6065</v>
      </c>
      <c r="U36" s="14">
        <f>SUM(U37:U41)</f>
        <v>18006</v>
      </c>
    </row>
    <row r="37" spans="1:26" ht="15" customHeight="1">
      <c r="A37" s="31">
        <v>25</v>
      </c>
      <c r="B37" s="11">
        <v>1064</v>
      </c>
      <c r="C37" s="19">
        <v>498</v>
      </c>
      <c r="D37" s="19">
        <v>566</v>
      </c>
      <c r="E37" s="12">
        <v>25825</v>
      </c>
      <c r="F37" s="20">
        <v>12350</v>
      </c>
      <c r="G37" s="21">
        <v>13475</v>
      </c>
      <c r="H37" s="31">
        <v>60</v>
      </c>
      <c r="I37" s="17">
        <v>904</v>
      </c>
      <c r="J37" s="19">
        <v>451</v>
      </c>
      <c r="K37" s="19">
        <v>453</v>
      </c>
      <c r="L37" s="12">
        <v>54360</v>
      </c>
      <c r="M37" s="20">
        <v>27480</v>
      </c>
      <c r="N37" s="21">
        <v>26880</v>
      </c>
      <c r="O37" s="22">
        <v>95</v>
      </c>
      <c r="P37" s="11">
        <v>97</v>
      </c>
      <c r="Q37" s="19">
        <v>25</v>
      </c>
      <c r="R37" s="19">
        <v>72</v>
      </c>
      <c r="S37" s="12">
        <f>SUM(T37:U37)</f>
        <v>9215</v>
      </c>
      <c r="T37" s="20">
        <f>SUMPRODUCT(O37*Q37)</f>
        <v>2375</v>
      </c>
      <c r="U37" s="21">
        <f>SUMPRODUCT(O37*R37)</f>
        <v>6840</v>
      </c>
    </row>
    <row r="38" spans="1:26" ht="15" customHeight="1">
      <c r="A38" s="31">
        <v>26</v>
      </c>
      <c r="B38" s="11">
        <v>998</v>
      </c>
      <c r="C38" s="19">
        <v>478</v>
      </c>
      <c r="D38" s="19">
        <v>520</v>
      </c>
      <c r="E38" s="12">
        <v>26286</v>
      </c>
      <c r="F38" s="20">
        <v>12012</v>
      </c>
      <c r="G38" s="21">
        <v>14274</v>
      </c>
      <c r="H38" s="31">
        <v>61</v>
      </c>
      <c r="I38" s="17">
        <v>882</v>
      </c>
      <c r="J38" s="19">
        <v>441</v>
      </c>
      <c r="K38" s="19">
        <v>441</v>
      </c>
      <c r="L38" s="12">
        <v>51850</v>
      </c>
      <c r="M38" s="20">
        <v>25681</v>
      </c>
      <c r="N38" s="21">
        <v>26169</v>
      </c>
      <c r="O38" s="22">
        <v>96</v>
      </c>
      <c r="P38" s="11">
        <v>61</v>
      </c>
      <c r="Q38" s="19">
        <v>14</v>
      </c>
      <c r="R38" s="19">
        <v>47</v>
      </c>
      <c r="S38" s="12">
        <f>SUM(T38:U38)</f>
        <v>5856</v>
      </c>
      <c r="T38" s="20">
        <f>SUMPRODUCT(O38*Q38)</f>
        <v>1344</v>
      </c>
      <c r="U38" s="21">
        <f>SUMPRODUCT(O38*R38)</f>
        <v>4512</v>
      </c>
    </row>
    <row r="39" spans="1:26" ht="15" customHeight="1">
      <c r="A39" s="31">
        <v>27</v>
      </c>
      <c r="B39" s="11">
        <v>1040</v>
      </c>
      <c r="C39" s="19">
        <v>466</v>
      </c>
      <c r="D39" s="19">
        <v>574</v>
      </c>
      <c r="E39" s="12">
        <v>28107</v>
      </c>
      <c r="F39" s="20">
        <v>13041</v>
      </c>
      <c r="G39" s="21">
        <v>15066</v>
      </c>
      <c r="H39" s="31">
        <v>62</v>
      </c>
      <c r="I39" s="17">
        <v>780</v>
      </c>
      <c r="J39" s="19">
        <v>399</v>
      </c>
      <c r="K39" s="19">
        <v>381</v>
      </c>
      <c r="L39" s="12">
        <v>50406</v>
      </c>
      <c r="M39" s="20">
        <v>25668</v>
      </c>
      <c r="N39" s="21">
        <v>24738</v>
      </c>
      <c r="O39" s="22">
        <v>97</v>
      </c>
      <c r="P39" s="11">
        <v>40</v>
      </c>
      <c r="Q39" s="19">
        <v>12</v>
      </c>
      <c r="R39" s="19">
        <v>28</v>
      </c>
      <c r="S39" s="12">
        <f>SUM(T39:U39)</f>
        <v>3880</v>
      </c>
      <c r="T39" s="20">
        <f>SUMPRODUCT(O39*Q39)</f>
        <v>1164</v>
      </c>
      <c r="U39" s="21">
        <f>SUMPRODUCT(O39*R39)</f>
        <v>2716</v>
      </c>
    </row>
    <row r="40" spans="1:26" ht="15" customHeight="1">
      <c r="A40" s="31">
        <v>28</v>
      </c>
      <c r="B40" s="11">
        <v>991</v>
      </c>
      <c r="C40" s="19">
        <v>464</v>
      </c>
      <c r="D40" s="19">
        <v>527</v>
      </c>
      <c r="E40" s="12">
        <v>26544</v>
      </c>
      <c r="F40" s="20">
        <v>12600</v>
      </c>
      <c r="G40" s="21">
        <v>13944</v>
      </c>
      <c r="H40" s="31">
        <v>63</v>
      </c>
      <c r="I40" s="17">
        <v>827</v>
      </c>
      <c r="J40" s="19">
        <v>425</v>
      </c>
      <c r="K40" s="19">
        <v>402</v>
      </c>
      <c r="L40" s="12">
        <v>53046</v>
      </c>
      <c r="M40" s="20">
        <v>27657</v>
      </c>
      <c r="N40" s="21">
        <v>25389</v>
      </c>
      <c r="O40" s="22">
        <v>98</v>
      </c>
      <c r="P40" s="11">
        <v>28</v>
      </c>
      <c r="Q40" s="19">
        <v>6</v>
      </c>
      <c r="R40" s="19">
        <v>22</v>
      </c>
      <c r="S40" s="12">
        <f>SUM(T40:U40)</f>
        <v>2744</v>
      </c>
      <c r="T40" s="20">
        <f>SUMPRODUCT(O40*Q40)</f>
        <v>588</v>
      </c>
      <c r="U40" s="21">
        <f>SUMPRODUCT(O40*R40)</f>
        <v>2156</v>
      </c>
    </row>
    <row r="41" spans="1:26" ht="15" customHeight="1">
      <c r="A41" s="31">
        <v>29</v>
      </c>
      <c r="B41" s="11">
        <v>994</v>
      </c>
      <c r="C41" s="19">
        <v>464</v>
      </c>
      <c r="D41" s="19">
        <v>530</v>
      </c>
      <c r="E41" s="12">
        <v>29725</v>
      </c>
      <c r="F41" s="20">
        <v>13833</v>
      </c>
      <c r="G41" s="21">
        <v>15892</v>
      </c>
      <c r="H41" s="31">
        <v>64</v>
      </c>
      <c r="I41" s="17">
        <v>787</v>
      </c>
      <c r="J41" s="19">
        <v>413</v>
      </c>
      <c r="K41" s="19">
        <v>374</v>
      </c>
      <c r="L41" s="12">
        <v>50496</v>
      </c>
      <c r="M41" s="20">
        <v>25728</v>
      </c>
      <c r="N41" s="21">
        <v>24768</v>
      </c>
      <c r="O41" s="22">
        <v>99</v>
      </c>
      <c r="P41" s="11">
        <v>24</v>
      </c>
      <c r="Q41" s="19">
        <v>6</v>
      </c>
      <c r="R41" s="19">
        <v>18</v>
      </c>
      <c r="S41" s="12">
        <f>SUM(T41:U41)</f>
        <v>2376</v>
      </c>
      <c r="T41" s="20">
        <f>SUMPRODUCT(O41*Q41)</f>
        <v>594</v>
      </c>
      <c r="U41" s="21">
        <f>SUMPRODUCT(O41*R41)</f>
        <v>1782</v>
      </c>
    </row>
    <row r="42" spans="1:26" ht="15" customHeight="1">
      <c r="A42" s="16" t="s">
        <v>33</v>
      </c>
      <c r="B42" s="11">
        <v>5259</v>
      </c>
      <c r="C42" s="11">
        <v>2554</v>
      </c>
      <c r="D42" s="11">
        <v>2705</v>
      </c>
      <c r="E42" s="12">
        <v>170479</v>
      </c>
      <c r="F42" s="13">
        <v>82253</v>
      </c>
      <c r="G42" s="14">
        <v>88226</v>
      </c>
      <c r="H42" s="16" t="s">
        <v>49</v>
      </c>
      <c r="I42" s="17">
        <v>4183</v>
      </c>
      <c r="J42" s="11">
        <v>2057</v>
      </c>
      <c r="K42" s="11">
        <v>2126</v>
      </c>
      <c r="L42" s="12">
        <v>284760</v>
      </c>
      <c r="M42" s="13">
        <v>140037</v>
      </c>
      <c r="N42" s="14">
        <v>144723</v>
      </c>
      <c r="O42" s="16" t="s">
        <v>50</v>
      </c>
      <c r="P42" s="11">
        <v>32</v>
      </c>
      <c r="Q42" s="17">
        <v>4</v>
      </c>
      <c r="R42" s="17">
        <v>28</v>
      </c>
      <c r="S42" s="12">
        <f>SUM(S43:S47)</f>
        <v>2217</v>
      </c>
      <c r="T42" s="13">
        <f>SUM(T43:T47)</f>
        <v>302</v>
      </c>
      <c r="U42" s="14">
        <f>SUM(U43:U47)</f>
        <v>1915</v>
      </c>
    </row>
    <row r="43" spans="1:26" ht="15" customHeight="1">
      <c r="A43" s="31">
        <v>30</v>
      </c>
      <c r="B43" s="11">
        <v>1017</v>
      </c>
      <c r="C43" s="19">
        <v>490</v>
      </c>
      <c r="D43" s="19">
        <v>527</v>
      </c>
      <c r="E43" s="12">
        <v>31140</v>
      </c>
      <c r="F43" s="20">
        <v>15060</v>
      </c>
      <c r="G43" s="21">
        <v>16080</v>
      </c>
      <c r="H43" s="31">
        <v>65</v>
      </c>
      <c r="I43" s="17">
        <v>814</v>
      </c>
      <c r="J43" s="19">
        <v>393</v>
      </c>
      <c r="K43" s="19">
        <v>421</v>
      </c>
      <c r="L43" s="12">
        <v>50310</v>
      </c>
      <c r="M43" s="20">
        <v>24765</v>
      </c>
      <c r="N43" s="21">
        <v>25545</v>
      </c>
      <c r="O43" s="22">
        <v>100</v>
      </c>
      <c r="P43" s="11">
        <v>11</v>
      </c>
      <c r="Q43" s="19">
        <v>2</v>
      </c>
      <c r="R43" s="19">
        <v>9</v>
      </c>
      <c r="S43" s="12">
        <f>SUM(T43:U43)</f>
        <v>1100</v>
      </c>
      <c r="T43" s="20">
        <f>SUMPRODUCT(O43*Q43)</f>
        <v>200</v>
      </c>
      <c r="U43" s="21">
        <f>SUMPRODUCT(O43*R43)</f>
        <v>900</v>
      </c>
    </row>
    <row r="44" spans="1:26" ht="15" customHeight="1">
      <c r="A44" s="31">
        <v>31</v>
      </c>
      <c r="B44" s="11">
        <v>1051</v>
      </c>
      <c r="C44" s="19">
        <v>524</v>
      </c>
      <c r="D44" s="19">
        <v>527</v>
      </c>
      <c r="E44" s="12">
        <v>32085</v>
      </c>
      <c r="F44" s="20">
        <v>15593</v>
      </c>
      <c r="G44" s="21">
        <v>16492</v>
      </c>
      <c r="H44" s="31">
        <v>66</v>
      </c>
      <c r="I44" s="17">
        <v>759</v>
      </c>
      <c r="J44" s="19">
        <v>391</v>
      </c>
      <c r="K44" s="19">
        <v>368</v>
      </c>
      <c r="L44" s="12">
        <v>51678</v>
      </c>
      <c r="M44" s="20">
        <v>26136</v>
      </c>
      <c r="N44" s="21">
        <v>25542</v>
      </c>
      <c r="O44" s="22">
        <v>101</v>
      </c>
      <c r="P44" s="11">
        <v>5</v>
      </c>
      <c r="Q44" s="19">
        <v>0</v>
      </c>
      <c r="R44" s="19">
        <v>5</v>
      </c>
      <c r="S44" s="12">
        <f>SUM(T44:U44)</f>
        <v>505</v>
      </c>
      <c r="T44" s="20">
        <f>SUMPRODUCT(O44*Q44)</f>
        <v>0</v>
      </c>
      <c r="U44" s="21">
        <f>SUMPRODUCT(O44*R44)</f>
        <v>505</v>
      </c>
    </row>
    <row r="45" spans="1:26" ht="15" customHeight="1">
      <c r="A45" s="31">
        <v>32</v>
      </c>
      <c r="B45" s="11">
        <v>1020</v>
      </c>
      <c r="C45" s="19">
        <v>490</v>
      </c>
      <c r="D45" s="19">
        <v>530</v>
      </c>
      <c r="E45" s="12">
        <v>33152</v>
      </c>
      <c r="F45" s="20">
        <v>16480</v>
      </c>
      <c r="G45" s="21">
        <v>16672</v>
      </c>
      <c r="H45" s="31">
        <v>67</v>
      </c>
      <c r="I45" s="17">
        <v>855</v>
      </c>
      <c r="J45" s="19">
        <v>424</v>
      </c>
      <c r="K45" s="19">
        <v>431</v>
      </c>
      <c r="L45" s="12">
        <v>56414</v>
      </c>
      <c r="M45" s="20">
        <v>27269</v>
      </c>
      <c r="N45" s="21">
        <v>29145</v>
      </c>
      <c r="O45" s="22">
        <v>102</v>
      </c>
      <c r="P45" s="11">
        <v>6</v>
      </c>
      <c r="Q45" s="19">
        <v>1</v>
      </c>
      <c r="R45" s="19">
        <v>5</v>
      </c>
      <c r="S45" s="12">
        <f>SUM(T45:U45)</f>
        <v>612</v>
      </c>
      <c r="T45" s="20">
        <f>SUMPRODUCT(O45*Q45)</f>
        <v>102</v>
      </c>
      <c r="U45" s="21">
        <f>SUMPRODUCT(O45*R45)</f>
        <v>510</v>
      </c>
    </row>
    <row r="46" spans="1:26" ht="15" customHeight="1">
      <c r="A46" s="31">
        <v>33</v>
      </c>
      <c r="B46" s="11">
        <v>1071</v>
      </c>
      <c r="C46" s="19">
        <v>518</v>
      </c>
      <c r="D46" s="19">
        <v>553</v>
      </c>
      <c r="E46" s="12">
        <v>35376</v>
      </c>
      <c r="F46" s="20">
        <v>16896</v>
      </c>
      <c r="G46" s="21">
        <v>18480</v>
      </c>
      <c r="H46" s="31">
        <v>68</v>
      </c>
      <c r="I46" s="17">
        <v>833</v>
      </c>
      <c r="J46" s="19">
        <v>402</v>
      </c>
      <c r="K46" s="19">
        <v>431</v>
      </c>
      <c r="L46" s="12">
        <v>59704</v>
      </c>
      <c r="M46" s="20">
        <v>29920</v>
      </c>
      <c r="N46" s="21">
        <v>29784</v>
      </c>
      <c r="O46" s="15" t="s">
        <v>47</v>
      </c>
      <c r="P46" s="11">
        <v>10</v>
      </c>
      <c r="Q46" s="19">
        <v>1</v>
      </c>
      <c r="R46" s="19">
        <v>9</v>
      </c>
      <c r="S46" s="12">
        <f>SUM(T46:U46)</f>
        <v>0</v>
      </c>
      <c r="T46" s="20">
        <v>0</v>
      </c>
      <c r="U46" s="21">
        <v>0</v>
      </c>
    </row>
    <row r="47" spans="1:26" ht="15" customHeight="1">
      <c r="A47" s="31">
        <v>34</v>
      </c>
      <c r="B47" s="11">
        <v>1100</v>
      </c>
      <c r="C47" s="19">
        <v>532</v>
      </c>
      <c r="D47" s="19">
        <v>568</v>
      </c>
      <c r="E47" s="12">
        <v>38726</v>
      </c>
      <c r="F47" s="20">
        <v>18224</v>
      </c>
      <c r="G47" s="21">
        <v>20502</v>
      </c>
      <c r="H47" s="31">
        <v>69</v>
      </c>
      <c r="I47" s="17">
        <v>922</v>
      </c>
      <c r="J47" s="19">
        <v>447</v>
      </c>
      <c r="K47" s="19">
        <v>475</v>
      </c>
      <c r="L47" s="12">
        <v>66654</v>
      </c>
      <c r="M47" s="20">
        <v>31947</v>
      </c>
      <c r="N47" s="21">
        <v>34707</v>
      </c>
      <c r="O47" s="15" t="s">
        <v>51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>
      <c r="W48" s="2"/>
      <c r="X48" s="2"/>
      <c r="Y48" s="2"/>
      <c r="Z48" s="2"/>
    </row>
    <row r="49" spans="1:26" s="2" customFormat="1">
      <c r="A49" s="29"/>
      <c r="B49" s="30"/>
      <c r="C49" s="30"/>
      <c r="D49" s="30" t="str">
        <f t="shared" ref="A49:D54" si="2">Z3</f>
        <v>（人）</v>
      </c>
      <c r="E49" s="23"/>
      <c r="F49" s="23"/>
      <c r="G49" s="23"/>
    </row>
    <row r="50" spans="1:26" s="2" customFormat="1" ht="15.75" customHeight="1">
      <c r="A50" s="4" t="str">
        <f t="shared" si="2"/>
        <v>年齢</v>
      </c>
      <c r="B50" s="4" t="str">
        <f t="shared" si="2"/>
        <v>前月</v>
      </c>
      <c r="C50" s="4" t="str">
        <f t="shared" si="2"/>
        <v>当月</v>
      </c>
      <c r="D50" s="4" t="str">
        <f t="shared" si="2"/>
        <v>前月比</v>
      </c>
      <c r="E50" s="24"/>
      <c r="F50" s="24"/>
      <c r="G50" s="24"/>
      <c r="W50" s="1"/>
      <c r="X50" s="1"/>
      <c r="Y50" s="1"/>
      <c r="Z50" s="1"/>
    </row>
    <row r="51" spans="1:26">
      <c r="A51" s="16" t="str">
        <f t="shared" si="2"/>
        <v>0-14</v>
      </c>
      <c r="B51" s="11">
        <f>X5</f>
        <v>9748</v>
      </c>
      <c r="C51" s="11">
        <f t="shared" si="2"/>
        <v>9845</v>
      </c>
      <c r="D51" s="11">
        <f t="shared" si="2"/>
        <v>97</v>
      </c>
    </row>
    <row r="52" spans="1:26">
      <c r="A52" s="16" t="str">
        <f t="shared" si="2"/>
        <v>15-64</v>
      </c>
      <c r="B52" s="11">
        <f t="shared" si="2"/>
        <v>53337</v>
      </c>
      <c r="C52" s="11">
        <f t="shared" si="2"/>
        <v>53523</v>
      </c>
      <c r="D52" s="11">
        <f t="shared" si="2"/>
        <v>186</v>
      </c>
    </row>
    <row r="53" spans="1:26">
      <c r="A53" s="16" t="str">
        <f t="shared" si="2"/>
        <v>65-</v>
      </c>
      <c r="B53" s="11">
        <f t="shared" si="2"/>
        <v>19815</v>
      </c>
      <c r="C53" s="11">
        <f t="shared" si="2"/>
        <v>19929</v>
      </c>
      <c r="D53" s="11">
        <f t="shared" si="2"/>
        <v>114</v>
      </c>
    </row>
    <row r="54" spans="1:26">
      <c r="A54" s="16" t="str">
        <f t="shared" si="2"/>
        <v>計</v>
      </c>
      <c r="B54" s="11">
        <f t="shared" si="2"/>
        <v>82900</v>
      </c>
      <c r="C54" s="11">
        <f t="shared" si="2"/>
        <v>83297</v>
      </c>
      <c r="D54" s="11">
        <f t="shared" si="2"/>
        <v>397</v>
      </c>
    </row>
  </sheetData>
  <mergeCells count="3">
    <mergeCell ref="A1:R1"/>
    <mergeCell ref="O3:Q3"/>
    <mergeCell ref="H5:R5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workbookViewId="0">
      <selection sqref="A1:R1"/>
    </sheetView>
  </sheetViews>
  <sheetFormatPr defaultRowHeight="13.5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3" spans="1:26">
      <c r="O3" s="33" t="s">
        <v>53</v>
      </c>
      <c r="P3" s="34"/>
      <c r="Q3" s="34"/>
      <c r="R3" s="3" t="s">
        <v>19</v>
      </c>
      <c r="Z3" s="27" t="s">
        <v>12</v>
      </c>
    </row>
    <row r="4" spans="1:26" ht="15" customHeight="1">
      <c r="A4" s="4" t="s">
        <v>20</v>
      </c>
      <c r="B4" s="5" t="s">
        <v>21</v>
      </c>
      <c r="C4" s="5" t="s">
        <v>22</v>
      </c>
      <c r="D4" s="5" t="s">
        <v>23</v>
      </c>
      <c r="E4" s="6" t="s">
        <v>2</v>
      </c>
      <c r="F4" s="7" t="s">
        <v>3</v>
      </c>
      <c r="G4" s="8" t="s">
        <v>24</v>
      </c>
      <c r="H4" s="4" t="s">
        <v>25</v>
      </c>
      <c r="I4" s="4" t="s">
        <v>21</v>
      </c>
      <c r="J4" s="4" t="s">
        <v>22</v>
      </c>
      <c r="K4" s="4" t="s">
        <v>23</v>
      </c>
      <c r="L4" s="6" t="s">
        <v>2</v>
      </c>
      <c r="M4" s="7" t="s">
        <v>3</v>
      </c>
      <c r="N4" s="8" t="s">
        <v>24</v>
      </c>
      <c r="O4" s="9" t="s">
        <v>25</v>
      </c>
      <c r="P4" s="9" t="s">
        <v>26</v>
      </c>
      <c r="Q4" s="9" t="s">
        <v>22</v>
      </c>
      <c r="R4" s="9" t="s">
        <v>23</v>
      </c>
      <c r="S4" s="6" t="s">
        <v>2</v>
      </c>
      <c r="T4" s="7" t="s">
        <v>3</v>
      </c>
      <c r="U4" s="8" t="s">
        <v>4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>
      <c r="A5" s="10" t="s">
        <v>26</v>
      </c>
      <c r="B5" s="11">
        <v>83208</v>
      </c>
      <c r="C5" s="11">
        <v>40359</v>
      </c>
      <c r="D5" s="11">
        <v>42849</v>
      </c>
      <c r="E5" s="12">
        <v>3759997</v>
      </c>
      <c r="F5" s="13">
        <v>1771513</v>
      </c>
      <c r="G5" s="14">
        <v>1988484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5"/>
      <c r="T5" s="5"/>
      <c r="U5" s="5"/>
      <c r="W5" s="18" t="s">
        <v>5</v>
      </c>
      <c r="X5" s="15">
        <f>SUM(前月!B6+前月!B12+前月!B18)</f>
        <v>9845</v>
      </c>
      <c r="Y5" s="15">
        <f>SUM(B6+B12+B18)</f>
        <v>9845</v>
      </c>
      <c r="Z5" s="25">
        <f>Y5-X5</f>
        <v>0</v>
      </c>
    </row>
    <row r="6" spans="1:26" ht="15" customHeight="1">
      <c r="A6" s="16" t="s">
        <v>27</v>
      </c>
      <c r="B6" s="11">
        <v>3569</v>
      </c>
      <c r="C6" s="11">
        <v>1861</v>
      </c>
      <c r="D6" s="11">
        <v>1708</v>
      </c>
      <c r="E6" s="12">
        <v>7314</v>
      </c>
      <c r="F6" s="13">
        <v>3847</v>
      </c>
      <c r="G6" s="14">
        <v>3467</v>
      </c>
      <c r="H6" s="16" t="s">
        <v>40</v>
      </c>
      <c r="I6" s="17">
        <v>6070</v>
      </c>
      <c r="J6" s="17">
        <v>3006</v>
      </c>
      <c r="K6" s="17">
        <v>3064</v>
      </c>
      <c r="L6" s="12">
        <v>224694</v>
      </c>
      <c r="M6" s="13">
        <v>111294</v>
      </c>
      <c r="N6" s="14">
        <v>113400</v>
      </c>
      <c r="O6" s="16" t="s">
        <v>41</v>
      </c>
      <c r="P6" s="17">
        <v>4774</v>
      </c>
      <c r="Q6" s="17">
        <v>2245</v>
      </c>
      <c r="R6" s="17">
        <v>2529</v>
      </c>
      <c r="S6" s="12">
        <f>SUM(S7:S11)</f>
        <v>342635</v>
      </c>
      <c r="T6" s="13">
        <f>SUM(T7:T11)</f>
        <v>161025</v>
      </c>
      <c r="U6" s="14">
        <f>SUM(U7:U11)</f>
        <v>181610</v>
      </c>
      <c r="W6" s="18" t="s">
        <v>6</v>
      </c>
      <c r="X6" s="15">
        <f>SUM(前月!B24+前月!B30+前月!B36+前月!B42+前月!I6+前月!I12+前月!I18+前月!I24+前月!I30+前月!I36)</f>
        <v>53523</v>
      </c>
      <c r="Y6" s="15">
        <f>SUM(B24+B30+B36+B42+I6+I12+I18+I24+I30+I36)</f>
        <v>53437</v>
      </c>
      <c r="Z6" s="25">
        <f t="shared" ref="Z6:Z7" si="0">Y6-X6</f>
        <v>-86</v>
      </c>
    </row>
    <row r="7" spans="1:26" ht="15" customHeight="1">
      <c r="A7" s="31">
        <v>0</v>
      </c>
      <c r="B7" s="11">
        <v>681</v>
      </c>
      <c r="C7" s="19">
        <v>338</v>
      </c>
      <c r="D7" s="19">
        <v>343</v>
      </c>
      <c r="E7" s="12">
        <v>0</v>
      </c>
      <c r="F7" s="20">
        <v>0</v>
      </c>
      <c r="G7" s="21">
        <v>0</v>
      </c>
      <c r="H7" s="31">
        <v>35</v>
      </c>
      <c r="I7" s="17">
        <v>1197</v>
      </c>
      <c r="J7" s="19">
        <v>594</v>
      </c>
      <c r="K7" s="19">
        <v>603</v>
      </c>
      <c r="L7" s="12">
        <v>41895</v>
      </c>
      <c r="M7" s="20">
        <v>20790</v>
      </c>
      <c r="N7" s="21">
        <v>21105</v>
      </c>
      <c r="O7" s="22">
        <v>70</v>
      </c>
      <c r="P7" s="11">
        <v>1129</v>
      </c>
      <c r="Q7" s="19">
        <v>548</v>
      </c>
      <c r="R7" s="19">
        <v>581</v>
      </c>
      <c r="S7" s="12">
        <f>SUM(T7:U7)</f>
        <v>79030</v>
      </c>
      <c r="T7" s="20">
        <f>SUMPRODUCT(O7*Q7)</f>
        <v>38360</v>
      </c>
      <c r="U7" s="21">
        <f>SUMPRODUCT(O7*R7)</f>
        <v>40670</v>
      </c>
      <c r="W7" s="18" t="s">
        <v>7</v>
      </c>
      <c r="X7" s="15">
        <f>SUM(前月!I42+前月!P6+前月!P12+前月!P18+前月!P24+前月!P30+前月!P36+前月!P42)</f>
        <v>19929</v>
      </c>
      <c r="Y7" s="15">
        <f>SUM(I42+P6+P12+P18+P24+P30+P36+P42)</f>
        <v>19926</v>
      </c>
      <c r="Z7" s="25">
        <f t="shared" si="0"/>
        <v>-3</v>
      </c>
    </row>
    <row r="8" spans="1:26" ht="15" customHeight="1">
      <c r="A8" s="31">
        <v>1</v>
      </c>
      <c r="B8" s="11">
        <v>678</v>
      </c>
      <c r="C8" s="19">
        <v>350</v>
      </c>
      <c r="D8" s="19">
        <v>328</v>
      </c>
      <c r="E8" s="12">
        <v>678</v>
      </c>
      <c r="F8" s="20">
        <v>350</v>
      </c>
      <c r="G8" s="21">
        <v>328</v>
      </c>
      <c r="H8" s="31">
        <v>36</v>
      </c>
      <c r="I8" s="17">
        <v>1200</v>
      </c>
      <c r="J8" s="19">
        <v>595</v>
      </c>
      <c r="K8" s="19">
        <v>605</v>
      </c>
      <c r="L8" s="12">
        <v>43200</v>
      </c>
      <c r="M8" s="20">
        <v>21420</v>
      </c>
      <c r="N8" s="21">
        <v>21780</v>
      </c>
      <c r="O8" s="22">
        <v>71</v>
      </c>
      <c r="P8" s="11">
        <v>1083</v>
      </c>
      <c r="Q8" s="19">
        <v>527</v>
      </c>
      <c r="R8" s="19">
        <v>556</v>
      </c>
      <c r="S8" s="12">
        <f>SUM(T8:U8)</f>
        <v>76893</v>
      </c>
      <c r="T8" s="20">
        <f>SUMPRODUCT(O8*Q8)</f>
        <v>37417</v>
      </c>
      <c r="U8" s="21">
        <f>SUMPRODUCT(O8*R8)</f>
        <v>39476</v>
      </c>
      <c r="W8" s="18" t="s">
        <v>11</v>
      </c>
      <c r="X8" s="15"/>
      <c r="Y8" s="15">
        <f>SUM(Y5:Y7)</f>
        <v>83208</v>
      </c>
      <c r="Z8" s="15">
        <f t="shared" ref="Z8" si="1">SUM(Z5:Z7)</f>
        <v>-89</v>
      </c>
    </row>
    <row r="9" spans="1:26" ht="15" customHeight="1">
      <c r="A9" s="31">
        <v>2</v>
      </c>
      <c r="B9" s="11">
        <v>740</v>
      </c>
      <c r="C9" s="19">
        <v>410</v>
      </c>
      <c r="D9" s="19">
        <v>330</v>
      </c>
      <c r="E9" s="12">
        <v>1480</v>
      </c>
      <c r="F9" s="20">
        <v>820</v>
      </c>
      <c r="G9" s="21">
        <v>660</v>
      </c>
      <c r="H9" s="31">
        <v>37</v>
      </c>
      <c r="I9" s="17">
        <v>1210</v>
      </c>
      <c r="J9" s="19">
        <v>589</v>
      </c>
      <c r="K9" s="19">
        <v>621</v>
      </c>
      <c r="L9" s="12">
        <v>44770</v>
      </c>
      <c r="M9" s="20">
        <v>21793</v>
      </c>
      <c r="N9" s="21">
        <v>22977</v>
      </c>
      <c r="O9" s="22">
        <v>72</v>
      </c>
      <c r="P9" s="11">
        <v>1042</v>
      </c>
      <c r="Q9" s="19">
        <v>485</v>
      </c>
      <c r="R9" s="19">
        <v>557</v>
      </c>
      <c r="S9" s="12">
        <f>SUM(T9:U9)</f>
        <v>75024</v>
      </c>
      <c r="T9" s="20">
        <f>SUMPRODUCT(O9*Q9)</f>
        <v>34920</v>
      </c>
      <c r="U9" s="21">
        <f>SUMPRODUCT(O9*R9)</f>
        <v>40104</v>
      </c>
    </row>
    <row r="10" spans="1:26" ht="15" customHeight="1">
      <c r="A10" s="31">
        <v>3</v>
      </c>
      <c r="B10" s="11">
        <v>724</v>
      </c>
      <c r="C10" s="19">
        <v>375</v>
      </c>
      <c r="D10" s="19">
        <v>349</v>
      </c>
      <c r="E10" s="12">
        <v>2172</v>
      </c>
      <c r="F10" s="20">
        <v>1125</v>
      </c>
      <c r="G10" s="21">
        <v>1047</v>
      </c>
      <c r="H10" s="31">
        <v>38</v>
      </c>
      <c r="I10" s="17">
        <v>1228</v>
      </c>
      <c r="J10" s="19">
        <v>601</v>
      </c>
      <c r="K10" s="19">
        <v>627</v>
      </c>
      <c r="L10" s="12">
        <v>46664</v>
      </c>
      <c r="M10" s="20">
        <v>22838</v>
      </c>
      <c r="N10" s="21">
        <v>23826</v>
      </c>
      <c r="O10" s="22">
        <v>73</v>
      </c>
      <c r="P10" s="11">
        <v>792</v>
      </c>
      <c r="Q10" s="19">
        <v>362</v>
      </c>
      <c r="R10" s="19">
        <v>430</v>
      </c>
      <c r="S10" s="12">
        <f>SUM(T10:U10)</f>
        <v>57816</v>
      </c>
      <c r="T10" s="20">
        <f>SUMPRODUCT(O10*Q10)</f>
        <v>26426</v>
      </c>
      <c r="U10" s="21">
        <f>SUMPRODUCT(O10*R10)</f>
        <v>31390</v>
      </c>
    </row>
    <row r="11" spans="1:26" ht="15" customHeight="1">
      <c r="A11" s="31">
        <v>4</v>
      </c>
      <c r="B11" s="11">
        <v>746</v>
      </c>
      <c r="C11" s="19">
        <v>388</v>
      </c>
      <c r="D11" s="19">
        <v>358</v>
      </c>
      <c r="E11" s="12">
        <v>2984</v>
      </c>
      <c r="F11" s="20">
        <v>1552</v>
      </c>
      <c r="G11" s="21">
        <v>1432</v>
      </c>
      <c r="H11" s="31">
        <v>39</v>
      </c>
      <c r="I11" s="17">
        <v>1235</v>
      </c>
      <c r="J11" s="19">
        <v>627</v>
      </c>
      <c r="K11" s="19">
        <v>608</v>
      </c>
      <c r="L11" s="12">
        <v>48165</v>
      </c>
      <c r="M11" s="20">
        <v>24453</v>
      </c>
      <c r="N11" s="21">
        <v>23712</v>
      </c>
      <c r="O11" s="22">
        <v>74</v>
      </c>
      <c r="P11" s="11">
        <v>728</v>
      </c>
      <c r="Q11" s="19">
        <v>323</v>
      </c>
      <c r="R11" s="19">
        <v>405</v>
      </c>
      <c r="S11" s="12">
        <f>SUM(T11:U11)</f>
        <v>53872</v>
      </c>
      <c r="T11" s="20">
        <f>SUMPRODUCT(O11*Q11)</f>
        <v>23902</v>
      </c>
      <c r="U11" s="21">
        <f>SUMPRODUCT(O11*R11)</f>
        <v>29970</v>
      </c>
    </row>
    <row r="12" spans="1:26" ht="15" customHeight="1">
      <c r="A12" s="16" t="s">
        <v>28</v>
      </c>
      <c r="B12" s="11">
        <v>3294</v>
      </c>
      <c r="C12" s="11">
        <v>1669</v>
      </c>
      <c r="D12" s="11">
        <v>1625</v>
      </c>
      <c r="E12" s="12">
        <v>22846</v>
      </c>
      <c r="F12" s="13">
        <v>11586</v>
      </c>
      <c r="G12" s="14">
        <v>11260</v>
      </c>
      <c r="H12" s="16" t="s">
        <v>35</v>
      </c>
      <c r="I12" s="17">
        <v>6354</v>
      </c>
      <c r="J12" s="17">
        <v>3238</v>
      </c>
      <c r="K12" s="17">
        <v>3116</v>
      </c>
      <c r="L12" s="12">
        <v>266883</v>
      </c>
      <c r="M12" s="13">
        <v>135975</v>
      </c>
      <c r="N12" s="14">
        <v>130908</v>
      </c>
      <c r="O12" s="16" t="s">
        <v>36</v>
      </c>
      <c r="P12" s="11">
        <v>4198</v>
      </c>
      <c r="Q12" s="17">
        <v>1736</v>
      </c>
      <c r="R12" s="17">
        <v>2462</v>
      </c>
      <c r="S12" s="12">
        <f>SUM(S13:S17)</f>
        <v>323090</v>
      </c>
      <c r="T12" s="13">
        <f>SUM(T13:T17)</f>
        <v>133559</v>
      </c>
      <c r="U12" s="14">
        <f>SUM(U13:U17)</f>
        <v>189531</v>
      </c>
    </row>
    <row r="13" spans="1:26" ht="15" customHeight="1">
      <c r="A13" s="31">
        <v>5</v>
      </c>
      <c r="B13" s="11">
        <v>697</v>
      </c>
      <c r="C13" s="19">
        <v>347</v>
      </c>
      <c r="D13" s="19">
        <v>350</v>
      </c>
      <c r="E13" s="12">
        <v>3485</v>
      </c>
      <c r="F13" s="20">
        <v>1735</v>
      </c>
      <c r="G13" s="21">
        <v>1750</v>
      </c>
      <c r="H13" s="31">
        <v>40</v>
      </c>
      <c r="I13" s="17">
        <v>1255</v>
      </c>
      <c r="J13" s="19">
        <v>641</v>
      </c>
      <c r="K13" s="19">
        <v>614</v>
      </c>
      <c r="L13" s="12">
        <v>50200</v>
      </c>
      <c r="M13" s="20">
        <v>25640</v>
      </c>
      <c r="N13" s="21">
        <v>24560</v>
      </c>
      <c r="O13" s="22">
        <v>75</v>
      </c>
      <c r="P13" s="11">
        <v>836</v>
      </c>
      <c r="Q13" s="19">
        <v>360</v>
      </c>
      <c r="R13" s="19">
        <v>476</v>
      </c>
      <c r="S13" s="12">
        <f>SUM(T13:U13)</f>
        <v>62700</v>
      </c>
      <c r="T13" s="20">
        <f>SUMPRODUCT(O13*Q13)</f>
        <v>27000</v>
      </c>
      <c r="U13" s="21">
        <f>SUMPRODUCT(O13*R13)</f>
        <v>35700</v>
      </c>
    </row>
    <row r="14" spans="1:26" ht="15" customHeight="1">
      <c r="A14" s="31">
        <v>6</v>
      </c>
      <c r="B14" s="11">
        <v>675</v>
      </c>
      <c r="C14" s="19">
        <v>338</v>
      </c>
      <c r="D14" s="19">
        <v>337</v>
      </c>
      <c r="E14" s="12">
        <v>4050</v>
      </c>
      <c r="F14" s="20">
        <v>2028</v>
      </c>
      <c r="G14" s="21">
        <v>2022</v>
      </c>
      <c r="H14" s="31">
        <v>41</v>
      </c>
      <c r="I14" s="17">
        <v>1260</v>
      </c>
      <c r="J14" s="19">
        <v>639</v>
      </c>
      <c r="K14" s="19">
        <v>621</v>
      </c>
      <c r="L14" s="12">
        <v>51660</v>
      </c>
      <c r="M14" s="20">
        <v>26199</v>
      </c>
      <c r="N14" s="21">
        <v>25461</v>
      </c>
      <c r="O14" s="22">
        <v>76</v>
      </c>
      <c r="P14" s="11">
        <v>892</v>
      </c>
      <c r="Q14" s="19">
        <v>377</v>
      </c>
      <c r="R14" s="19">
        <v>515</v>
      </c>
      <c r="S14" s="12">
        <f>SUM(T14:U14)</f>
        <v>67792</v>
      </c>
      <c r="T14" s="20">
        <f>SUMPRODUCT(O14*Q14)</f>
        <v>28652</v>
      </c>
      <c r="U14" s="21">
        <f>SUMPRODUCT(O14*R14)</f>
        <v>39140</v>
      </c>
    </row>
    <row r="15" spans="1:26" ht="15" customHeight="1">
      <c r="A15" s="31">
        <v>7</v>
      </c>
      <c r="B15" s="11">
        <v>675</v>
      </c>
      <c r="C15" s="19">
        <v>362</v>
      </c>
      <c r="D15" s="19">
        <v>313</v>
      </c>
      <c r="E15" s="12">
        <v>4725</v>
      </c>
      <c r="F15" s="20">
        <v>2534</v>
      </c>
      <c r="G15" s="21">
        <v>2191</v>
      </c>
      <c r="H15" s="31">
        <v>42</v>
      </c>
      <c r="I15" s="17">
        <v>1292</v>
      </c>
      <c r="J15" s="19">
        <v>686</v>
      </c>
      <c r="K15" s="19">
        <v>606</v>
      </c>
      <c r="L15" s="12">
        <v>54264</v>
      </c>
      <c r="M15" s="20">
        <v>28812</v>
      </c>
      <c r="N15" s="21">
        <v>25452</v>
      </c>
      <c r="O15" s="22">
        <v>77</v>
      </c>
      <c r="P15" s="11">
        <v>854</v>
      </c>
      <c r="Q15" s="19">
        <v>338</v>
      </c>
      <c r="R15" s="19">
        <v>516</v>
      </c>
      <c r="S15" s="12">
        <f>SUM(T15:U15)</f>
        <v>65758</v>
      </c>
      <c r="T15" s="20">
        <f>SUMPRODUCT(O15*Q15)</f>
        <v>26026</v>
      </c>
      <c r="U15" s="21">
        <f>SUMPRODUCT(O15*R15)</f>
        <v>39732</v>
      </c>
    </row>
    <row r="16" spans="1:26" ht="15" customHeight="1">
      <c r="A16" s="31">
        <v>8</v>
      </c>
      <c r="B16" s="11">
        <v>637</v>
      </c>
      <c r="C16" s="19">
        <v>309</v>
      </c>
      <c r="D16" s="19">
        <v>328</v>
      </c>
      <c r="E16" s="12">
        <v>5096</v>
      </c>
      <c r="F16" s="20">
        <v>2472</v>
      </c>
      <c r="G16" s="21">
        <v>2624</v>
      </c>
      <c r="H16" s="31">
        <v>43</v>
      </c>
      <c r="I16" s="17">
        <v>1309</v>
      </c>
      <c r="J16" s="19">
        <v>644</v>
      </c>
      <c r="K16" s="19">
        <v>665</v>
      </c>
      <c r="L16" s="12">
        <v>56287</v>
      </c>
      <c r="M16" s="20">
        <v>27692</v>
      </c>
      <c r="N16" s="21">
        <v>28595</v>
      </c>
      <c r="O16" s="22">
        <v>78</v>
      </c>
      <c r="P16" s="11">
        <v>824</v>
      </c>
      <c r="Q16" s="19">
        <v>338</v>
      </c>
      <c r="R16" s="19">
        <v>486</v>
      </c>
      <c r="S16" s="12">
        <f>SUM(T16:U16)</f>
        <v>64272</v>
      </c>
      <c r="T16" s="20">
        <f>SUMPRODUCT(O16*Q16)</f>
        <v>26364</v>
      </c>
      <c r="U16" s="21">
        <f>SUMPRODUCT(O16*R16)</f>
        <v>37908</v>
      </c>
    </row>
    <row r="17" spans="1:21" ht="15" customHeight="1">
      <c r="A17" s="31">
        <v>9</v>
      </c>
      <c r="B17" s="11">
        <v>610</v>
      </c>
      <c r="C17" s="19">
        <v>313</v>
      </c>
      <c r="D17" s="19">
        <v>297</v>
      </c>
      <c r="E17" s="12">
        <v>5490</v>
      </c>
      <c r="F17" s="20">
        <v>2817</v>
      </c>
      <c r="G17" s="21">
        <v>2673</v>
      </c>
      <c r="H17" s="31">
        <v>44</v>
      </c>
      <c r="I17" s="17">
        <v>1238</v>
      </c>
      <c r="J17" s="19">
        <v>628</v>
      </c>
      <c r="K17" s="19">
        <v>610</v>
      </c>
      <c r="L17" s="12">
        <v>54472</v>
      </c>
      <c r="M17" s="20">
        <v>27632</v>
      </c>
      <c r="N17" s="21">
        <v>26840</v>
      </c>
      <c r="O17" s="22">
        <v>79</v>
      </c>
      <c r="P17" s="11">
        <v>792</v>
      </c>
      <c r="Q17" s="19">
        <v>323</v>
      </c>
      <c r="R17" s="19">
        <v>469</v>
      </c>
      <c r="S17" s="12">
        <f>SUM(T17:U17)</f>
        <v>62568</v>
      </c>
      <c r="T17" s="20">
        <f>SUMPRODUCT(O17*Q17)</f>
        <v>25517</v>
      </c>
      <c r="U17" s="21">
        <f>SUMPRODUCT(O17*R17)</f>
        <v>37051</v>
      </c>
    </row>
    <row r="18" spans="1:21" ht="15" customHeight="1">
      <c r="A18" s="16" t="s">
        <v>29</v>
      </c>
      <c r="B18" s="11">
        <v>2982</v>
      </c>
      <c r="C18" s="11">
        <v>1532</v>
      </c>
      <c r="D18" s="11">
        <v>1450</v>
      </c>
      <c r="E18" s="12">
        <v>35680</v>
      </c>
      <c r="F18" s="13">
        <v>18262</v>
      </c>
      <c r="G18" s="14">
        <v>17418</v>
      </c>
      <c r="H18" s="16" t="s">
        <v>42</v>
      </c>
      <c r="I18" s="17">
        <v>6860</v>
      </c>
      <c r="J18" s="17">
        <v>3410</v>
      </c>
      <c r="K18" s="17">
        <v>3450</v>
      </c>
      <c r="L18" s="12">
        <v>322451</v>
      </c>
      <c r="M18" s="13">
        <v>160251</v>
      </c>
      <c r="N18" s="14">
        <v>162200</v>
      </c>
      <c r="O18" s="16" t="s">
        <v>43</v>
      </c>
      <c r="P18" s="11">
        <v>3303</v>
      </c>
      <c r="Q18" s="17">
        <v>1336</v>
      </c>
      <c r="R18" s="17">
        <v>1967</v>
      </c>
      <c r="S18" s="12">
        <f>SUM(S19:S23)</f>
        <v>270842</v>
      </c>
      <c r="T18" s="13">
        <f>SUM(T19:T23)</f>
        <v>109469</v>
      </c>
      <c r="U18" s="14">
        <f>SUM(U19:U23)</f>
        <v>161373</v>
      </c>
    </row>
    <row r="19" spans="1:21" ht="15" customHeight="1">
      <c r="A19" s="31">
        <v>10</v>
      </c>
      <c r="B19" s="11">
        <v>590</v>
      </c>
      <c r="C19" s="19">
        <v>305</v>
      </c>
      <c r="D19" s="19">
        <v>285</v>
      </c>
      <c r="E19" s="12">
        <v>5900</v>
      </c>
      <c r="F19" s="20">
        <v>3050</v>
      </c>
      <c r="G19" s="21">
        <v>2850</v>
      </c>
      <c r="H19" s="31">
        <v>45</v>
      </c>
      <c r="I19" s="17">
        <v>1364</v>
      </c>
      <c r="J19" s="19">
        <v>679</v>
      </c>
      <c r="K19" s="19">
        <v>685</v>
      </c>
      <c r="L19" s="12">
        <v>61380</v>
      </c>
      <c r="M19" s="20">
        <v>30555</v>
      </c>
      <c r="N19" s="21">
        <v>30825</v>
      </c>
      <c r="O19" s="22">
        <v>80</v>
      </c>
      <c r="P19" s="11">
        <v>660</v>
      </c>
      <c r="Q19" s="19">
        <v>292</v>
      </c>
      <c r="R19" s="19">
        <v>368</v>
      </c>
      <c r="S19" s="12">
        <f>SUM(T19:U19)</f>
        <v>52800</v>
      </c>
      <c r="T19" s="20">
        <f>SUMPRODUCT(O19*Q19)</f>
        <v>23360</v>
      </c>
      <c r="U19" s="21">
        <f>SUMPRODUCT(O19*R19)</f>
        <v>29440</v>
      </c>
    </row>
    <row r="20" spans="1:21" ht="15" customHeight="1">
      <c r="A20" s="31">
        <v>11</v>
      </c>
      <c r="B20" s="11">
        <v>642</v>
      </c>
      <c r="C20" s="19">
        <v>359</v>
      </c>
      <c r="D20" s="19">
        <v>283</v>
      </c>
      <c r="E20" s="12">
        <v>7062</v>
      </c>
      <c r="F20" s="20">
        <v>3949</v>
      </c>
      <c r="G20" s="21">
        <v>3113</v>
      </c>
      <c r="H20" s="31">
        <v>46</v>
      </c>
      <c r="I20" s="17">
        <v>1358</v>
      </c>
      <c r="J20" s="19">
        <v>666</v>
      </c>
      <c r="K20" s="19">
        <v>692</v>
      </c>
      <c r="L20" s="12">
        <v>62468</v>
      </c>
      <c r="M20" s="20">
        <v>30636</v>
      </c>
      <c r="N20" s="21">
        <v>31832</v>
      </c>
      <c r="O20" s="22">
        <v>81</v>
      </c>
      <c r="P20" s="11">
        <v>663</v>
      </c>
      <c r="Q20" s="19">
        <v>266</v>
      </c>
      <c r="R20" s="19">
        <v>397</v>
      </c>
      <c r="S20" s="12">
        <f>SUM(T20:U20)</f>
        <v>53703</v>
      </c>
      <c r="T20" s="20">
        <f>SUMPRODUCT(O20*Q20)</f>
        <v>21546</v>
      </c>
      <c r="U20" s="21">
        <f>SUMPRODUCT(O20*R20)</f>
        <v>32157</v>
      </c>
    </row>
    <row r="21" spans="1:21" ht="15" customHeight="1">
      <c r="A21" s="31">
        <v>12</v>
      </c>
      <c r="B21" s="11">
        <v>601</v>
      </c>
      <c r="C21" s="19">
        <v>295</v>
      </c>
      <c r="D21" s="19">
        <v>306</v>
      </c>
      <c r="E21" s="12">
        <v>7212</v>
      </c>
      <c r="F21" s="20">
        <v>3540</v>
      </c>
      <c r="G21" s="21">
        <v>3672</v>
      </c>
      <c r="H21" s="31">
        <v>47</v>
      </c>
      <c r="I21" s="17">
        <v>1412</v>
      </c>
      <c r="J21" s="19">
        <v>725</v>
      </c>
      <c r="K21" s="19">
        <v>687</v>
      </c>
      <c r="L21" s="12">
        <v>66364</v>
      </c>
      <c r="M21" s="20">
        <v>34075</v>
      </c>
      <c r="N21" s="21">
        <v>32289</v>
      </c>
      <c r="O21" s="22">
        <v>82</v>
      </c>
      <c r="P21" s="11">
        <v>668</v>
      </c>
      <c r="Q21" s="19">
        <v>264</v>
      </c>
      <c r="R21" s="19">
        <v>404</v>
      </c>
      <c r="S21" s="12">
        <f>SUM(T21:U21)</f>
        <v>54776</v>
      </c>
      <c r="T21" s="20">
        <f>SUMPRODUCT(O21*Q21)</f>
        <v>21648</v>
      </c>
      <c r="U21" s="21">
        <f>SUMPRODUCT(O21*R21)</f>
        <v>33128</v>
      </c>
    </row>
    <row r="22" spans="1:21" ht="15" customHeight="1">
      <c r="A22" s="31">
        <v>13</v>
      </c>
      <c r="B22" s="11">
        <v>580</v>
      </c>
      <c r="C22" s="19">
        <v>299</v>
      </c>
      <c r="D22" s="19">
        <v>281</v>
      </c>
      <c r="E22" s="12">
        <v>7540</v>
      </c>
      <c r="F22" s="20">
        <v>3887</v>
      </c>
      <c r="G22" s="21">
        <v>3653</v>
      </c>
      <c r="H22" s="31">
        <v>48</v>
      </c>
      <c r="I22" s="17">
        <v>1335</v>
      </c>
      <c r="J22" s="19">
        <v>675</v>
      </c>
      <c r="K22" s="19">
        <v>660</v>
      </c>
      <c r="L22" s="12">
        <v>64080</v>
      </c>
      <c r="M22" s="20">
        <v>32400</v>
      </c>
      <c r="N22" s="21">
        <v>31680</v>
      </c>
      <c r="O22" s="22">
        <v>83</v>
      </c>
      <c r="P22" s="11">
        <v>645</v>
      </c>
      <c r="Q22" s="19">
        <v>261</v>
      </c>
      <c r="R22" s="19">
        <v>384</v>
      </c>
      <c r="S22" s="12">
        <f>SUM(T22:U22)</f>
        <v>53535</v>
      </c>
      <c r="T22" s="20">
        <f>SUMPRODUCT(O22*Q22)</f>
        <v>21663</v>
      </c>
      <c r="U22" s="21">
        <f>SUMPRODUCT(O22*R22)</f>
        <v>31872</v>
      </c>
    </row>
    <row r="23" spans="1:21" ht="15" customHeight="1">
      <c r="A23" s="31">
        <v>14</v>
      </c>
      <c r="B23" s="11">
        <v>569</v>
      </c>
      <c r="C23" s="19">
        <v>274</v>
      </c>
      <c r="D23" s="19">
        <v>295</v>
      </c>
      <c r="E23" s="12">
        <v>7966</v>
      </c>
      <c r="F23" s="20">
        <v>3836</v>
      </c>
      <c r="G23" s="21">
        <v>4130</v>
      </c>
      <c r="H23" s="31">
        <v>49</v>
      </c>
      <c r="I23" s="17">
        <v>1391</v>
      </c>
      <c r="J23" s="19">
        <v>665</v>
      </c>
      <c r="K23" s="19">
        <v>726</v>
      </c>
      <c r="L23" s="12">
        <v>68159</v>
      </c>
      <c r="M23" s="20">
        <v>32585</v>
      </c>
      <c r="N23" s="21">
        <v>35574</v>
      </c>
      <c r="O23" s="22">
        <v>84</v>
      </c>
      <c r="P23" s="11">
        <v>667</v>
      </c>
      <c r="Q23" s="19">
        <v>253</v>
      </c>
      <c r="R23" s="19">
        <v>414</v>
      </c>
      <c r="S23" s="12">
        <f>SUM(T23:U23)</f>
        <v>56028</v>
      </c>
      <c r="T23" s="20">
        <f>SUMPRODUCT(O23*Q23)</f>
        <v>21252</v>
      </c>
      <c r="U23" s="21">
        <f>SUMPRODUCT(O23*R23)</f>
        <v>34776</v>
      </c>
    </row>
    <row r="24" spans="1:21" ht="15" customHeight="1">
      <c r="A24" s="16" t="s">
        <v>30</v>
      </c>
      <c r="B24" s="11">
        <v>3224</v>
      </c>
      <c r="C24" s="11">
        <v>1678</v>
      </c>
      <c r="D24" s="11">
        <v>1546</v>
      </c>
      <c r="E24" s="12">
        <v>55044</v>
      </c>
      <c r="F24" s="13">
        <v>28692</v>
      </c>
      <c r="G24" s="14">
        <v>26352</v>
      </c>
      <c r="H24" s="16" t="s">
        <v>44</v>
      </c>
      <c r="I24" s="17">
        <v>6462</v>
      </c>
      <c r="J24" s="17">
        <v>3341</v>
      </c>
      <c r="K24" s="17">
        <v>3121</v>
      </c>
      <c r="L24" s="12">
        <v>335540</v>
      </c>
      <c r="M24" s="13">
        <v>173546</v>
      </c>
      <c r="N24" s="14">
        <v>161994</v>
      </c>
      <c r="O24" s="16" t="s">
        <v>37</v>
      </c>
      <c r="P24" s="11">
        <v>2237</v>
      </c>
      <c r="Q24" s="17">
        <v>818</v>
      </c>
      <c r="R24" s="17">
        <v>1419</v>
      </c>
      <c r="S24" s="12">
        <f>SUM(S25:S29)</f>
        <v>194047</v>
      </c>
      <c r="T24" s="13">
        <f>SUM(T25:T29)</f>
        <v>70910</v>
      </c>
      <c r="U24" s="14">
        <f>SUM(U25:U29)</f>
        <v>123137</v>
      </c>
    </row>
    <row r="25" spans="1:21" ht="15" customHeight="1">
      <c r="A25" s="31">
        <v>15</v>
      </c>
      <c r="B25" s="11">
        <v>627</v>
      </c>
      <c r="C25" s="19">
        <v>321</v>
      </c>
      <c r="D25" s="19">
        <v>306</v>
      </c>
      <c r="E25" s="12">
        <v>9405</v>
      </c>
      <c r="F25" s="20">
        <v>4815</v>
      </c>
      <c r="G25" s="21">
        <v>4590</v>
      </c>
      <c r="H25" s="31">
        <v>50</v>
      </c>
      <c r="I25" s="17">
        <v>1384</v>
      </c>
      <c r="J25" s="19">
        <v>707</v>
      </c>
      <c r="K25" s="19">
        <v>677</v>
      </c>
      <c r="L25" s="12">
        <v>69200</v>
      </c>
      <c r="M25" s="20">
        <v>35350</v>
      </c>
      <c r="N25" s="21">
        <v>33850</v>
      </c>
      <c r="O25" s="22">
        <v>85</v>
      </c>
      <c r="P25" s="11">
        <v>527</v>
      </c>
      <c r="Q25" s="19">
        <v>192</v>
      </c>
      <c r="R25" s="19">
        <v>335</v>
      </c>
      <c r="S25" s="12">
        <f>SUM(T25:U25)</f>
        <v>44795</v>
      </c>
      <c r="T25" s="20">
        <f>SUMPRODUCT(O25*Q25)</f>
        <v>16320</v>
      </c>
      <c r="U25" s="21">
        <f>SUMPRODUCT(O25*R25)</f>
        <v>28475</v>
      </c>
    </row>
    <row r="26" spans="1:21" ht="15" customHeight="1">
      <c r="A26" s="31">
        <v>16</v>
      </c>
      <c r="B26" s="11">
        <v>614</v>
      </c>
      <c r="C26" s="19">
        <v>318</v>
      </c>
      <c r="D26" s="19">
        <v>296</v>
      </c>
      <c r="E26" s="12">
        <v>9824</v>
      </c>
      <c r="F26" s="20">
        <v>5088</v>
      </c>
      <c r="G26" s="21">
        <v>4736</v>
      </c>
      <c r="H26" s="31">
        <v>51</v>
      </c>
      <c r="I26" s="17">
        <v>1334</v>
      </c>
      <c r="J26" s="19">
        <v>678</v>
      </c>
      <c r="K26" s="19">
        <v>656</v>
      </c>
      <c r="L26" s="12">
        <v>68034</v>
      </c>
      <c r="M26" s="20">
        <v>34578</v>
      </c>
      <c r="N26" s="21">
        <v>33456</v>
      </c>
      <c r="O26" s="22">
        <v>86</v>
      </c>
      <c r="P26" s="11">
        <v>532</v>
      </c>
      <c r="Q26" s="19">
        <v>208</v>
      </c>
      <c r="R26" s="19">
        <v>324</v>
      </c>
      <c r="S26" s="12">
        <f>SUM(T26:U26)</f>
        <v>45752</v>
      </c>
      <c r="T26" s="20">
        <f>SUMPRODUCT(O26*Q26)</f>
        <v>17888</v>
      </c>
      <c r="U26" s="21">
        <f>SUMPRODUCT(O26*R26)</f>
        <v>27864</v>
      </c>
    </row>
    <row r="27" spans="1:21" ht="15" customHeight="1">
      <c r="A27" s="31">
        <v>17</v>
      </c>
      <c r="B27" s="11">
        <v>596</v>
      </c>
      <c r="C27" s="19">
        <v>299</v>
      </c>
      <c r="D27" s="19">
        <v>297</v>
      </c>
      <c r="E27" s="12">
        <v>10132</v>
      </c>
      <c r="F27" s="20">
        <v>5083</v>
      </c>
      <c r="G27" s="21">
        <v>5049</v>
      </c>
      <c r="H27" s="31">
        <v>52</v>
      </c>
      <c r="I27" s="17">
        <v>1400</v>
      </c>
      <c r="J27" s="19">
        <v>722</v>
      </c>
      <c r="K27" s="19">
        <v>678</v>
      </c>
      <c r="L27" s="12">
        <v>72800</v>
      </c>
      <c r="M27" s="20">
        <v>37544</v>
      </c>
      <c r="N27" s="21">
        <v>35256</v>
      </c>
      <c r="O27" s="22">
        <v>87</v>
      </c>
      <c r="P27" s="11">
        <v>469</v>
      </c>
      <c r="Q27" s="19">
        <v>177</v>
      </c>
      <c r="R27" s="19">
        <v>292</v>
      </c>
      <c r="S27" s="12">
        <f>SUM(T27:U27)</f>
        <v>40803</v>
      </c>
      <c r="T27" s="20">
        <f>SUMPRODUCT(O27*Q27)</f>
        <v>15399</v>
      </c>
      <c r="U27" s="21">
        <f>SUMPRODUCT(O27*R27)</f>
        <v>25404</v>
      </c>
    </row>
    <row r="28" spans="1:21" ht="15" customHeight="1">
      <c r="A28" s="31">
        <v>18</v>
      </c>
      <c r="B28" s="11">
        <v>670</v>
      </c>
      <c r="C28" s="19">
        <v>354</v>
      </c>
      <c r="D28" s="19">
        <v>316</v>
      </c>
      <c r="E28" s="12">
        <v>12060</v>
      </c>
      <c r="F28" s="20">
        <v>6372</v>
      </c>
      <c r="G28" s="21">
        <v>5688</v>
      </c>
      <c r="H28" s="31">
        <v>53</v>
      </c>
      <c r="I28" s="17">
        <v>1070</v>
      </c>
      <c r="J28" s="19">
        <v>562</v>
      </c>
      <c r="K28" s="19">
        <v>508</v>
      </c>
      <c r="L28" s="12">
        <v>56710</v>
      </c>
      <c r="M28" s="20">
        <v>29786</v>
      </c>
      <c r="N28" s="21">
        <v>26924</v>
      </c>
      <c r="O28" s="22">
        <v>88</v>
      </c>
      <c r="P28" s="11">
        <v>404</v>
      </c>
      <c r="Q28" s="19">
        <v>146</v>
      </c>
      <c r="R28" s="19">
        <v>258</v>
      </c>
      <c r="S28" s="12">
        <f>SUM(T28:U28)</f>
        <v>35552</v>
      </c>
      <c r="T28" s="20">
        <f>SUMPRODUCT(O28*Q28)</f>
        <v>12848</v>
      </c>
      <c r="U28" s="21">
        <f>SUMPRODUCT(O28*R28)</f>
        <v>22704</v>
      </c>
    </row>
    <row r="29" spans="1:21" ht="15" customHeight="1">
      <c r="A29" s="31">
        <v>19</v>
      </c>
      <c r="B29" s="11">
        <v>717</v>
      </c>
      <c r="C29" s="19">
        <v>386</v>
      </c>
      <c r="D29" s="19">
        <v>331</v>
      </c>
      <c r="E29" s="12">
        <v>13623</v>
      </c>
      <c r="F29" s="20">
        <v>7334</v>
      </c>
      <c r="G29" s="21">
        <v>6289</v>
      </c>
      <c r="H29" s="31">
        <v>54</v>
      </c>
      <c r="I29" s="17">
        <v>1274</v>
      </c>
      <c r="J29" s="19">
        <v>672</v>
      </c>
      <c r="K29" s="19">
        <v>602</v>
      </c>
      <c r="L29" s="12">
        <v>68796</v>
      </c>
      <c r="M29" s="20">
        <v>36288</v>
      </c>
      <c r="N29" s="21">
        <v>32508</v>
      </c>
      <c r="O29" s="22">
        <v>89</v>
      </c>
      <c r="P29" s="11">
        <v>305</v>
      </c>
      <c r="Q29" s="19">
        <v>95</v>
      </c>
      <c r="R29" s="19">
        <v>210</v>
      </c>
      <c r="S29" s="12">
        <f>SUM(T29:U29)</f>
        <v>27145</v>
      </c>
      <c r="T29" s="20">
        <f>SUMPRODUCT(O29*Q29)</f>
        <v>8455</v>
      </c>
      <c r="U29" s="21">
        <f>SUMPRODUCT(O29*R29)</f>
        <v>18690</v>
      </c>
    </row>
    <row r="30" spans="1:21" ht="15" customHeight="1">
      <c r="A30" s="16" t="s">
        <v>31</v>
      </c>
      <c r="B30" s="11">
        <v>4790</v>
      </c>
      <c r="C30" s="11">
        <v>2337</v>
      </c>
      <c r="D30" s="11">
        <v>2453</v>
      </c>
      <c r="E30" s="12">
        <v>105965</v>
      </c>
      <c r="F30" s="13">
        <v>51555</v>
      </c>
      <c r="G30" s="14">
        <v>54410</v>
      </c>
      <c r="H30" s="16" t="s">
        <v>38</v>
      </c>
      <c r="I30" s="17">
        <v>5173</v>
      </c>
      <c r="J30" s="11">
        <v>2690</v>
      </c>
      <c r="K30" s="11">
        <v>2483</v>
      </c>
      <c r="L30" s="12">
        <v>294236</v>
      </c>
      <c r="M30" s="13">
        <v>152853</v>
      </c>
      <c r="N30" s="14">
        <v>141383</v>
      </c>
      <c r="O30" s="16" t="s">
        <v>45</v>
      </c>
      <c r="P30" s="11">
        <v>975</v>
      </c>
      <c r="Q30" s="17">
        <v>299</v>
      </c>
      <c r="R30" s="17">
        <v>676</v>
      </c>
      <c r="S30" s="12">
        <f>SUM(S31:S35)</f>
        <v>89275</v>
      </c>
      <c r="T30" s="13">
        <f>SUM(T31:T35)</f>
        <v>27380</v>
      </c>
      <c r="U30" s="14">
        <f>SUM(U31:U35)</f>
        <v>61895</v>
      </c>
    </row>
    <row r="31" spans="1:21" ht="15" customHeight="1">
      <c r="A31" s="31">
        <v>20</v>
      </c>
      <c r="B31" s="11">
        <v>815</v>
      </c>
      <c r="C31" s="19">
        <v>427</v>
      </c>
      <c r="D31" s="19">
        <v>388</v>
      </c>
      <c r="E31" s="12">
        <v>16300</v>
      </c>
      <c r="F31" s="20">
        <v>8540</v>
      </c>
      <c r="G31" s="21">
        <v>7760</v>
      </c>
      <c r="H31" s="31">
        <v>55</v>
      </c>
      <c r="I31" s="17">
        <v>1229</v>
      </c>
      <c r="J31" s="19">
        <v>692</v>
      </c>
      <c r="K31" s="19">
        <v>537</v>
      </c>
      <c r="L31" s="12">
        <v>67595</v>
      </c>
      <c r="M31" s="20">
        <v>38060</v>
      </c>
      <c r="N31" s="21">
        <v>29535</v>
      </c>
      <c r="O31" s="22">
        <v>90</v>
      </c>
      <c r="P31" s="11">
        <v>282</v>
      </c>
      <c r="Q31" s="19">
        <v>84</v>
      </c>
      <c r="R31" s="19">
        <v>198</v>
      </c>
      <c r="S31" s="12">
        <f>SUM(T31:U31)</f>
        <v>25380</v>
      </c>
      <c r="T31" s="20">
        <f>SUMPRODUCT(O31*Q31)</f>
        <v>7560</v>
      </c>
      <c r="U31" s="21">
        <f>SUMPRODUCT(O31*R31)</f>
        <v>17820</v>
      </c>
    </row>
    <row r="32" spans="1:21" ht="15" customHeight="1">
      <c r="A32" s="31">
        <v>21</v>
      </c>
      <c r="B32" s="11">
        <v>936</v>
      </c>
      <c r="C32" s="19">
        <v>477</v>
      </c>
      <c r="D32" s="19">
        <v>459</v>
      </c>
      <c r="E32" s="12">
        <v>19656</v>
      </c>
      <c r="F32" s="20">
        <v>10017</v>
      </c>
      <c r="G32" s="21">
        <v>9639</v>
      </c>
      <c r="H32" s="31">
        <v>56</v>
      </c>
      <c r="I32" s="17">
        <v>1069</v>
      </c>
      <c r="J32" s="19">
        <v>549</v>
      </c>
      <c r="K32" s="19">
        <v>520</v>
      </c>
      <c r="L32" s="12">
        <v>59864</v>
      </c>
      <c r="M32" s="20">
        <v>30744</v>
      </c>
      <c r="N32" s="21">
        <v>29120</v>
      </c>
      <c r="O32" s="22">
        <v>91</v>
      </c>
      <c r="P32" s="11">
        <v>234</v>
      </c>
      <c r="Q32" s="19">
        <v>74</v>
      </c>
      <c r="R32" s="19">
        <v>160</v>
      </c>
      <c r="S32" s="12">
        <f>SUM(T32:U32)</f>
        <v>21294</v>
      </c>
      <c r="T32" s="20">
        <f>SUMPRODUCT(O32*Q32)</f>
        <v>6734</v>
      </c>
      <c r="U32" s="21">
        <f>SUMPRODUCT(O32*R32)</f>
        <v>14560</v>
      </c>
    </row>
    <row r="33" spans="1:26" ht="15" customHeight="1">
      <c r="A33" s="31">
        <v>22</v>
      </c>
      <c r="B33" s="11">
        <v>953</v>
      </c>
      <c r="C33" s="19">
        <v>468</v>
      </c>
      <c r="D33" s="19">
        <v>485</v>
      </c>
      <c r="E33" s="12">
        <v>20966</v>
      </c>
      <c r="F33" s="20">
        <v>10296</v>
      </c>
      <c r="G33" s="21">
        <v>10670</v>
      </c>
      <c r="H33" s="31">
        <v>57</v>
      </c>
      <c r="I33" s="17">
        <v>951</v>
      </c>
      <c r="J33" s="19">
        <v>483</v>
      </c>
      <c r="K33" s="19">
        <v>468</v>
      </c>
      <c r="L33" s="12">
        <v>54207</v>
      </c>
      <c r="M33" s="20">
        <v>27531</v>
      </c>
      <c r="N33" s="21">
        <v>26676</v>
      </c>
      <c r="O33" s="22">
        <v>92</v>
      </c>
      <c r="P33" s="11">
        <v>193</v>
      </c>
      <c r="Q33" s="19">
        <v>57</v>
      </c>
      <c r="R33" s="19">
        <v>136</v>
      </c>
      <c r="S33" s="12">
        <f>SUM(T33:U33)</f>
        <v>17756</v>
      </c>
      <c r="T33" s="20">
        <f>SUMPRODUCT(O33*Q33)</f>
        <v>5244</v>
      </c>
      <c r="U33" s="21">
        <f>SUMPRODUCT(O33*R33)</f>
        <v>12512</v>
      </c>
    </row>
    <row r="34" spans="1:26" ht="15" customHeight="1">
      <c r="A34" s="31">
        <v>23</v>
      </c>
      <c r="B34" s="11">
        <v>1021</v>
      </c>
      <c r="C34" s="19">
        <v>458</v>
      </c>
      <c r="D34" s="19">
        <v>563</v>
      </c>
      <c r="E34" s="12">
        <v>23483</v>
      </c>
      <c r="F34" s="20">
        <v>10534</v>
      </c>
      <c r="G34" s="21">
        <v>12949</v>
      </c>
      <c r="H34" s="31">
        <v>58</v>
      </c>
      <c r="I34" s="17">
        <v>946</v>
      </c>
      <c r="J34" s="19">
        <v>476</v>
      </c>
      <c r="K34" s="19">
        <v>470</v>
      </c>
      <c r="L34" s="12">
        <v>54868</v>
      </c>
      <c r="M34" s="20">
        <v>27608</v>
      </c>
      <c r="N34" s="21">
        <v>27260</v>
      </c>
      <c r="O34" s="22">
        <v>93</v>
      </c>
      <c r="P34" s="11">
        <v>159</v>
      </c>
      <c r="Q34" s="19">
        <v>54</v>
      </c>
      <c r="R34" s="19">
        <v>105</v>
      </c>
      <c r="S34" s="12">
        <f>SUM(T34:U34)</f>
        <v>14787</v>
      </c>
      <c r="T34" s="20">
        <f>SUMPRODUCT(O34*Q34)</f>
        <v>5022</v>
      </c>
      <c r="U34" s="21">
        <f>SUMPRODUCT(O34*R34)</f>
        <v>9765</v>
      </c>
    </row>
    <row r="35" spans="1:26" ht="15" customHeight="1">
      <c r="A35" s="31">
        <v>24</v>
      </c>
      <c r="B35" s="11">
        <v>1065</v>
      </c>
      <c r="C35" s="19">
        <v>507</v>
      </c>
      <c r="D35" s="19">
        <v>558</v>
      </c>
      <c r="E35" s="12">
        <v>25560</v>
      </c>
      <c r="F35" s="20">
        <v>12168</v>
      </c>
      <c r="G35" s="21">
        <v>13392</v>
      </c>
      <c r="H35" s="31">
        <v>59</v>
      </c>
      <c r="I35" s="17">
        <v>978</v>
      </c>
      <c r="J35" s="19">
        <v>490</v>
      </c>
      <c r="K35" s="19">
        <v>488</v>
      </c>
      <c r="L35" s="12">
        <v>57702</v>
      </c>
      <c r="M35" s="20">
        <v>28910</v>
      </c>
      <c r="N35" s="21">
        <v>28792</v>
      </c>
      <c r="O35" s="22">
        <v>94</v>
      </c>
      <c r="P35" s="11">
        <v>107</v>
      </c>
      <c r="Q35" s="19">
        <v>30</v>
      </c>
      <c r="R35" s="19">
        <v>77</v>
      </c>
      <c r="S35" s="12">
        <f>SUM(T35:U35)</f>
        <v>10058</v>
      </c>
      <c r="T35" s="20">
        <f>SUMPRODUCT(O35*Q35)</f>
        <v>2820</v>
      </c>
      <c r="U35" s="21">
        <f>SUMPRODUCT(O35*R35)</f>
        <v>7238</v>
      </c>
    </row>
    <row r="36" spans="1:26" ht="15" customHeight="1">
      <c r="A36" s="16" t="s">
        <v>32</v>
      </c>
      <c r="B36" s="11">
        <v>5062</v>
      </c>
      <c r="C36" s="11">
        <v>2369</v>
      </c>
      <c r="D36" s="11">
        <v>2693</v>
      </c>
      <c r="E36" s="12">
        <v>136535</v>
      </c>
      <c r="F36" s="13">
        <v>63861</v>
      </c>
      <c r="G36" s="14">
        <v>72674</v>
      </c>
      <c r="H36" s="16" t="s">
        <v>39</v>
      </c>
      <c r="I36" s="17">
        <v>4196</v>
      </c>
      <c r="J36" s="11">
        <v>2139</v>
      </c>
      <c r="K36" s="11">
        <v>2057</v>
      </c>
      <c r="L36" s="12">
        <v>259886</v>
      </c>
      <c r="M36" s="13">
        <v>132510</v>
      </c>
      <c r="N36" s="14">
        <v>127376</v>
      </c>
      <c r="O36" s="16" t="s">
        <v>46</v>
      </c>
      <c r="P36" s="17">
        <v>245</v>
      </c>
      <c r="Q36" s="11">
        <v>61</v>
      </c>
      <c r="R36" s="11">
        <v>184</v>
      </c>
      <c r="S36" s="12">
        <f>SUM(S37:S41)</f>
        <v>23600</v>
      </c>
      <c r="T36" s="13">
        <f>SUM(T37:T41)</f>
        <v>5873</v>
      </c>
      <c r="U36" s="14">
        <f>SUM(U37:U41)</f>
        <v>17727</v>
      </c>
    </row>
    <row r="37" spans="1:26" ht="15" customHeight="1">
      <c r="A37" s="31">
        <v>25</v>
      </c>
      <c r="B37" s="11">
        <v>1052</v>
      </c>
      <c r="C37" s="19">
        <v>504</v>
      </c>
      <c r="D37" s="19">
        <v>548</v>
      </c>
      <c r="E37" s="12">
        <v>26300</v>
      </c>
      <c r="F37" s="20">
        <v>12600</v>
      </c>
      <c r="G37" s="21">
        <v>13700</v>
      </c>
      <c r="H37" s="31">
        <v>60</v>
      </c>
      <c r="I37" s="17">
        <v>903</v>
      </c>
      <c r="J37" s="19">
        <v>455</v>
      </c>
      <c r="K37" s="19">
        <v>448</v>
      </c>
      <c r="L37" s="12">
        <v>54180</v>
      </c>
      <c r="M37" s="20">
        <v>27300</v>
      </c>
      <c r="N37" s="21">
        <v>26880</v>
      </c>
      <c r="O37" s="22">
        <v>95</v>
      </c>
      <c r="P37" s="11">
        <v>91</v>
      </c>
      <c r="Q37" s="19">
        <v>24</v>
      </c>
      <c r="R37" s="19">
        <v>67</v>
      </c>
      <c r="S37" s="12">
        <f>SUM(T37:U37)</f>
        <v>8645</v>
      </c>
      <c r="T37" s="20">
        <f>SUMPRODUCT(O37*Q37)</f>
        <v>2280</v>
      </c>
      <c r="U37" s="21">
        <f>SUMPRODUCT(O37*R37)</f>
        <v>6365</v>
      </c>
    </row>
    <row r="38" spans="1:26" ht="15" customHeight="1">
      <c r="A38" s="31">
        <v>26</v>
      </c>
      <c r="B38" s="11">
        <v>1005</v>
      </c>
      <c r="C38" s="19">
        <v>477</v>
      </c>
      <c r="D38" s="19">
        <v>528</v>
      </c>
      <c r="E38" s="12">
        <v>26130</v>
      </c>
      <c r="F38" s="20">
        <v>12402</v>
      </c>
      <c r="G38" s="21">
        <v>13728</v>
      </c>
      <c r="H38" s="31">
        <v>61</v>
      </c>
      <c r="I38" s="17">
        <v>892</v>
      </c>
      <c r="J38" s="19">
        <v>453</v>
      </c>
      <c r="K38" s="19">
        <v>439</v>
      </c>
      <c r="L38" s="12">
        <v>54412</v>
      </c>
      <c r="M38" s="20">
        <v>27633</v>
      </c>
      <c r="N38" s="21">
        <v>26779</v>
      </c>
      <c r="O38" s="22">
        <v>96</v>
      </c>
      <c r="P38" s="11">
        <v>61</v>
      </c>
      <c r="Q38" s="19">
        <v>14</v>
      </c>
      <c r="R38" s="19">
        <v>47</v>
      </c>
      <c r="S38" s="12">
        <f>SUM(T38:U38)</f>
        <v>5856</v>
      </c>
      <c r="T38" s="20">
        <f>SUMPRODUCT(O38*Q38)</f>
        <v>1344</v>
      </c>
      <c r="U38" s="21">
        <f>SUMPRODUCT(O38*R38)</f>
        <v>4512</v>
      </c>
    </row>
    <row r="39" spans="1:26" ht="15" customHeight="1">
      <c r="A39" s="31">
        <v>27</v>
      </c>
      <c r="B39" s="11">
        <v>1017</v>
      </c>
      <c r="C39" s="19">
        <v>459</v>
      </c>
      <c r="D39" s="19">
        <v>558</v>
      </c>
      <c r="E39" s="12">
        <v>27459</v>
      </c>
      <c r="F39" s="20">
        <v>12393</v>
      </c>
      <c r="G39" s="21">
        <v>15066</v>
      </c>
      <c r="H39" s="31">
        <v>62</v>
      </c>
      <c r="I39" s="17">
        <v>756</v>
      </c>
      <c r="J39" s="19">
        <v>382</v>
      </c>
      <c r="K39" s="19">
        <v>374</v>
      </c>
      <c r="L39" s="12">
        <v>46872</v>
      </c>
      <c r="M39" s="20">
        <v>23684</v>
      </c>
      <c r="N39" s="21">
        <v>23188</v>
      </c>
      <c r="O39" s="22">
        <v>97</v>
      </c>
      <c r="P39" s="11">
        <v>38</v>
      </c>
      <c r="Q39" s="19">
        <v>11</v>
      </c>
      <c r="R39" s="19">
        <v>27</v>
      </c>
      <c r="S39" s="12">
        <f>SUM(T39:U39)</f>
        <v>3686</v>
      </c>
      <c r="T39" s="20">
        <f>SUMPRODUCT(O39*Q39)</f>
        <v>1067</v>
      </c>
      <c r="U39" s="21">
        <f>SUMPRODUCT(O39*R39)</f>
        <v>2619</v>
      </c>
    </row>
    <row r="40" spans="1:26" ht="15" customHeight="1">
      <c r="A40" s="31">
        <v>28</v>
      </c>
      <c r="B40" s="11">
        <v>1006</v>
      </c>
      <c r="C40" s="19">
        <v>475</v>
      </c>
      <c r="D40" s="19">
        <v>531</v>
      </c>
      <c r="E40" s="12">
        <v>28168</v>
      </c>
      <c r="F40" s="20">
        <v>13300</v>
      </c>
      <c r="G40" s="21">
        <v>14868</v>
      </c>
      <c r="H40" s="31">
        <v>63</v>
      </c>
      <c r="I40" s="17">
        <v>858</v>
      </c>
      <c r="J40" s="19">
        <v>443</v>
      </c>
      <c r="K40" s="19">
        <v>415</v>
      </c>
      <c r="L40" s="12">
        <v>54054</v>
      </c>
      <c r="M40" s="20">
        <v>27909</v>
      </c>
      <c r="N40" s="21">
        <v>26145</v>
      </c>
      <c r="O40" s="22">
        <v>98</v>
      </c>
      <c r="P40" s="11">
        <v>32</v>
      </c>
      <c r="Q40" s="19">
        <v>6</v>
      </c>
      <c r="R40" s="19">
        <v>26</v>
      </c>
      <c r="S40" s="12">
        <f>SUM(T40:U40)</f>
        <v>3136</v>
      </c>
      <c r="T40" s="20">
        <f>SUMPRODUCT(O40*Q40)</f>
        <v>588</v>
      </c>
      <c r="U40" s="21">
        <f>SUMPRODUCT(O40*R40)</f>
        <v>2548</v>
      </c>
    </row>
    <row r="41" spans="1:26" ht="15" customHeight="1">
      <c r="A41" s="31">
        <v>29</v>
      </c>
      <c r="B41" s="11">
        <v>982</v>
      </c>
      <c r="C41" s="19">
        <v>454</v>
      </c>
      <c r="D41" s="19">
        <v>528</v>
      </c>
      <c r="E41" s="12">
        <v>28478</v>
      </c>
      <c r="F41" s="20">
        <v>13166</v>
      </c>
      <c r="G41" s="21">
        <v>15312</v>
      </c>
      <c r="H41" s="31">
        <v>64</v>
      </c>
      <c r="I41" s="17">
        <v>787</v>
      </c>
      <c r="J41" s="19">
        <v>406</v>
      </c>
      <c r="K41" s="19">
        <v>381</v>
      </c>
      <c r="L41" s="12">
        <v>50368</v>
      </c>
      <c r="M41" s="20">
        <v>25984</v>
      </c>
      <c r="N41" s="21">
        <v>24384</v>
      </c>
      <c r="O41" s="22">
        <v>99</v>
      </c>
      <c r="P41" s="11">
        <v>23</v>
      </c>
      <c r="Q41" s="19">
        <v>6</v>
      </c>
      <c r="R41" s="19">
        <v>17</v>
      </c>
      <c r="S41" s="12">
        <f>SUM(T41:U41)</f>
        <v>2277</v>
      </c>
      <c r="T41" s="20">
        <f>SUMPRODUCT(O41*Q41)</f>
        <v>594</v>
      </c>
      <c r="U41" s="21">
        <f>SUMPRODUCT(O41*R41)</f>
        <v>1683</v>
      </c>
    </row>
    <row r="42" spans="1:26" ht="15" customHeight="1">
      <c r="A42" s="16" t="s">
        <v>33</v>
      </c>
      <c r="B42" s="11">
        <v>5246</v>
      </c>
      <c r="C42" s="11">
        <v>2541</v>
      </c>
      <c r="D42" s="11">
        <v>2705</v>
      </c>
      <c r="E42" s="12">
        <v>168053</v>
      </c>
      <c r="F42" s="13">
        <v>81365</v>
      </c>
      <c r="G42" s="14">
        <v>86688</v>
      </c>
      <c r="H42" s="16" t="s">
        <v>49</v>
      </c>
      <c r="I42" s="17">
        <v>4162</v>
      </c>
      <c r="J42" s="11">
        <v>2049</v>
      </c>
      <c r="K42" s="11">
        <v>2113</v>
      </c>
      <c r="L42" s="12">
        <v>279161</v>
      </c>
      <c r="M42" s="13">
        <v>137397</v>
      </c>
      <c r="N42" s="14">
        <v>141764</v>
      </c>
      <c r="O42" s="16" t="s">
        <v>50</v>
      </c>
      <c r="P42" s="11">
        <v>32</v>
      </c>
      <c r="Q42" s="17">
        <v>4</v>
      </c>
      <c r="R42" s="17">
        <v>28</v>
      </c>
      <c r="S42" s="12">
        <f>SUM(S43:S47)</f>
        <v>2220</v>
      </c>
      <c r="T42" s="13">
        <f>SUM(T43:T47)</f>
        <v>303</v>
      </c>
      <c r="U42" s="14">
        <f>SUM(U43:U47)</f>
        <v>1917</v>
      </c>
    </row>
    <row r="43" spans="1:26" ht="15" customHeight="1">
      <c r="A43" s="31">
        <v>30</v>
      </c>
      <c r="B43" s="11">
        <v>1041</v>
      </c>
      <c r="C43" s="19">
        <v>505</v>
      </c>
      <c r="D43" s="19">
        <v>536</v>
      </c>
      <c r="E43" s="12">
        <v>31230</v>
      </c>
      <c r="F43" s="20">
        <v>15150</v>
      </c>
      <c r="G43" s="21">
        <v>16080</v>
      </c>
      <c r="H43" s="31">
        <v>65</v>
      </c>
      <c r="I43" s="17">
        <v>804</v>
      </c>
      <c r="J43" s="19">
        <v>389</v>
      </c>
      <c r="K43" s="19">
        <v>415</v>
      </c>
      <c r="L43" s="12">
        <v>52260</v>
      </c>
      <c r="M43" s="20">
        <v>25285</v>
      </c>
      <c r="N43" s="21">
        <v>26975</v>
      </c>
      <c r="O43" s="22">
        <v>100</v>
      </c>
      <c r="P43" s="11">
        <v>8</v>
      </c>
      <c r="Q43" s="19">
        <v>1</v>
      </c>
      <c r="R43" s="19">
        <v>7</v>
      </c>
      <c r="S43" s="12">
        <f>SUM(T43:U43)</f>
        <v>800</v>
      </c>
      <c r="T43" s="20">
        <f>SUMPRODUCT(O43*Q43)</f>
        <v>100</v>
      </c>
      <c r="U43" s="21">
        <f>SUMPRODUCT(O43*R43)</f>
        <v>700</v>
      </c>
    </row>
    <row r="44" spans="1:26" ht="15" customHeight="1">
      <c r="A44" s="31">
        <v>31</v>
      </c>
      <c r="B44" s="11">
        <v>1001</v>
      </c>
      <c r="C44" s="19">
        <v>499</v>
      </c>
      <c r="D44" s="19">
        <v>502</v>
      </c>
      <c r="E44" s="12">
        <v>31031</v>
      </c>
      <c r="F44" s="20">
        <v>15469</v>
      </c>
      <c r="G44" s="21">
        <v>15562</v>
      </c>
      <c r="H44" s="31">
        <v>66</v>
      </c>
      <c r="I44" s="17">
        <v>758</v>
      </c>
      <c r="J44" s="19">
        <v>396</v>
      </c>
      <c r="K44" s="19">
        <v>362</v>
      </c>
      <c r="L44" s="12">
        <v>50028</v>
      </c>
      <c r="M44" s="20">
        <v>26136</v>
      </c>
      <c r="N44" s="21">
        <v>23892</v>
      </c>
      <c r="O44" s="22">
        <v>101</v>
      </c>
      <c r="P44" s="11">
        <v>8</v>
      </c>
      <c r="Q44" s="19">
        <v>1</v>
      </c>
      <c r="R44" s="19">
        <v>7</v>
      </c>
      <c r="S44" s="12">
        <f>SUM(T44:U44)</f>
        <v>808</v>
      </c>
      <c r="T44" s="20">
        <f>SUMPRODUCT(O44*Q44)</f>
        <v>101</v>
      </c>
      <c r="U44" s="21">
        <f>SUMPRODUCT(O44*R44)</f>
        <v>707</v>
      </c>
    </row>
    <row r="45" spans="1:26" ht="15" customHeight="1">
      <c r="A45" s="31">
        <v>32</v>
      </c>
      <c r="B45" s="11">
        <v>1029</v>
      </c>
      <c r="C45" s="19">
        <v>494</v>
      </c>
      <c r="D45" s="19">
        <v>535</v>
      </c>
      <c r="E45" s="12">
        <v>32928</v>
      </c>
      <c r="F45" s="20">
        <v>15808</v>
      </c>
      <c r="G45" s="21">
        <v>17120</v>
      </c>
      <c r="H45" s="31">
        <v>67</v>
      </c>
      <c r="I45" s="17">
        <v>852</v>
      </c>
      <c r="J45" s="19">
        <v>422</v>
      </c>
      <c r="K45" s="19">
        <v>430</v>
      </c>
      <c r="L45" s="12">
        <v>57084</v>
      </c>
      <c r="M45" s="20">
        <v>28274</v>
      </c>
      <c r="N45" s="21">
        <v>28810</v>
      </c>
      <c r="O45" s="22">
        <v>102</v>
      </c>
      <c r="P45" s="11">
        <v>6</v>
      </c>
      <c r="Q45" s="19">
        <v>1</v>
      </c>
      <c r="R45" s="19">
        <v>5</v>
      </c>
      <c r="S45" s="12">
        <f>SUM(T45:U45)</f>
        <v>612</v>
      </c>
      <c r="T45" s="20">
        <f>SUMPRODUCT(O45*Q45)</f>
        <v>102</v>
      </c>
      <c r="U45" s="21">
        <f>SUMPRODUCT(O45*R45)</f>
        <v>510</v>
      </c>
    </row>
    <row r="46" spans="1:26" ht="15" customHeight="1">
      <c r="A46" s="31">
        <v>33</v>
      </c>
      <c r="B46" s="11">
        <v>1086</v>
      </c>
      <c r="C46" s="19">
        <v>524</v>
      </c>
      <c r="D46" s="19">
        <v>562</v>
      </c>
      <c r="E46" s="12">
        <v>35838</v>
      </c>
      <c r="F46" s="20">
        <v>17292</v>
      </c>
      <c r="G46" s="21">
        <v>18546</v>
      </c>
      <c r="H46" s="31">
        <v>68</v>
      </c>
      <c r="I46" s="17">
        <v>823</v>
      </c>
      <c r="J46" s="19">
        <v>396</v>
      </c>
      <c r="K46" s="19">
        <v>427</v>
      </c>
      <c r="L46" s="12">
        <v>55964</v>
      </c>
      <c r="M46" s="20">
        <v>26928</v>
      </c>
      <c r="N46" s="21">
        <v>29036</v>
      </c>
      <c r="O46" s="15" t="s">
        <v>47</v>
      </c>
      <c r="P46" s="11">
        <v>10</v>
      </c>
      <c r="Q46" s="19">
        <v>1</v>
      </c>
      <c r="R46" s="19">
        <v>9</v>
      </c>
      <c r="S46" s="12">
        <f>SUM(T46:U46)</f>
        <v>0</v>
      </c>
      <c r="T46" s="20">
        <v>0</v>
      </c>
      <c r="U46" s="21">
        <v>0</v>
      </c>
    </row>
    <row r="47" spans="1:26" ht="15" customHeight="1">
      <c r="A47" s="31">
        <v>34</v>
      </c>
      <c r="B47" s="11">
        <v>1089</v>
      </c>
      <c r="C47" s="19">
        <v>519</v>
      </c>
      <c r="D47" s="19">
        <v>570</v>
      </c>
      <c r="E47" s="12">
        <v>37026</v>
      </c>
      <c r="F47" s="20">
        <v>17646</v>
      </c>
      <c r="G47" s="21">
        <v>19380</v>
      </c>
      <c r="H47" s="31">
        <v>69</v>
      </c>
      <c r="I47" s="17">
        <v>925</v>
      </c>
      <c r="J47" s="19">
        <v>446</v>
      </c>
      <c r="K47" s="19">
        <v>479</v>
      </c>
      <c r="L47" s="12">
        <v>63825</v>
      </c>
      <c r="M47" s="20">
        <v>30774</v>
      </c>
      <c r="N47" s="21">
        <v>33051</v>
      </c>
      <c r="O47" s="15" t="s">
        <v>48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>
      <c r="W48" s="2"/>
      <c r="X48" s="2"/>
      <c r="Y48" s="2"/>
      <c r="Z48" s="2"/>
    </row>
    <row r="49" spans="1:26" s="2" customFormat="1">
      <c r="A49" s="29"/>
      <c r="B49" s="30"/>
      <c r="C49" s="30"/>
      <c r="D49" s="30" t="str">
        <f t="shared" ref="A49:D54" si="2">Z3</f>
        <v>（人）</v>
      </c>
      <c r="E49" s="23"/>
      <c r="F49" s="23"/>
      <c r="G49" s="23"/>
    </row>
    <row r="50" spans="1:26" s="2" customFormat="1" ht="15.75" customHeight="1">
      <c r="A50" s="4" t="str">
        <f t="shared" si="2"/>
        <v>年齢</v>
      </c>
      <c r="B50" s="4" t="str">
        <f t="shared" si="2"/>
        <v>前月</v>
      </c>
      <c r="C50" s="4" t="str">
        <f t="shared" si="2"/>
        <v>当月</v>
      </c>
      <c r="D50" s="4" t="str">
        <f t="shared" si="2"/>
        <v>前月比</v>
      </c>
      <c r="E50" s="24"/>
      <c r="F50" s="24"/>
      <c r="G50" s="24"/>
      <c r="W50" s="1"/>
      <c r="X50" s="1"/>
      <c r="Y50" s="1"/>
      <c r="Z50" s="1"/>
    </row>
    <row r="51" spans="1:26">
      <c r="A51" s="16" t="str">
        <f t="shared" si="2"/>
        <v>0-14</v>
      </c>
      <c r="B51" s="11">
        <f t="shared" si="2"/>
        <v>9845</v>
      </c>
      <c r="C51" s="11">
        <f>Y5</f>
        <v>9845</v>
      </c>
      <c r="D51" s="11">
        <f t="shared" si="2"/>
        <v>0</v>
      </c>
    </row>
    <row r="52" spans="1:26">
      <c r="A52" s="16" t="str">
        <f t="shared" si="2"/>
        <v>15-64</v>
      </c>
      <c r="B52" s="11">
        <f t="shared" si="2"/>
        <v>53523</v>
      </c>
      <c r="C52" s="11">
        <f t="shared" si="2"/>
        <v>53437</v>
      </c>
      <c r="D52" s="11">
        <f t="shared" si="2"/>
        <v>-86</v>
      </c>
    </row>
    <row r="53" spans="1:26">
      <c r="A53" s="16" t="str">
        <f t="shared" si="2"/>
        <v>65-</v>
      </c>
      <c r="B53" s="11">
        <f t="shared" si="2"/>
        <v>19929</v>
      </c>
      <c r="C53" s="11">
        <f t="shared" si="2"/>
        <v>19926</v>
      </c>
      <c r="D53" s="11">
        <f t="shared" si="2"/>
        <v>-3</v>
      </c>
    </row>
    <row r="54" spans="1:26">
      <c r="A54" s="16" t="str">
        <f t="shared" si="2"/>
        <v>計</v>
      </c>
      <c r="B54" s="11">
        <f t="shared" si="2"/>
        <v>0</v>
      </c>
      <c r="C54" s="11">
        <f t="shared" si="2"/>
        <v>83208</v>
      </c>
      <c r="D54" s="11">
        <f t="shared" si="2"/>
        <v>-89</v>
      </c>
    </row>
  </sheetData>
  <mergeCells count="3">
    <mergeCell ref="A1:R1"/>
    <mergeCell ref="O3:Q3"/>
    <mergeCell ref="H5:R5"/>
  </mergeCells>
  <phoneticPr fontId="3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2019-12-10T08:46:04Z</dcterms:modified>
</cp:coreProperties>
</file>